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S:\Sustainability\Sustainability Reporting_Sustainability Report, GRESB, EWRB\Sustainability Report\Sustainability Report 2025\Supplement\Final\"/>
    </mc:Choice>
  </mc:AlternateContent>
  <xr:revisionPtr revIDLastSave="0" documentId="8_{F60C8CA1-DDA4-4B4E-9B44-24A4A33BFF0F}" xr6:coauthVersionLast="47" xr6:coauthVersionMax="47" xr10:uidLastSave="{00000000-0000-0000-0000-000000000000}"/>
  <bookViews>
    <workbookView xWindow="-28920" yWindow="105" windowWidth="29040" windowHeight="15720" tabRatio="742" xr2:uid="{70F93C40-71AD-4591-A10A-B0AEA93D3101}"/>
  </bookViews>
  <sheets>
    <sheet name="Introduction" sheetId="18" r:id="rId1"/>
    <sheet name="About RioCan" sheetId="3" r:id="rId2"/>
    <sheet name="SASB Content Index" sheetId="33" r:id="rId3"/>
    <sheet name="TCFD Content Index" sheetId="34" r:id="rId4"/>
    <sheet name="Governance" sheetId="22" r:id="rId5"/>
    <sheet name="Climate" sheetId="43" r:id="rId6"/>
    <sheet name="Finance" sheetId="23" r:id="rId7"/>
    <sheet name="Environment" sheetId="24" r:id="rId8"/>
    <sheet name="People" sheetId="25" r:id="rId9"/>
    <sheet name="Community" sheetId="26" r:id="rId10"/>
    <sheet name="Tenants" sheetId="27" r:id="rId11"/>
    <sheet name="Suppliers" sheetId="28" r:id="rId12"/>
    <sheet name="Industry" sheetId="29"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6" i="25" l="1"/>
  <c r="P168" i="25"/>
  <c r="C30" i="3"/>
  <c r="B30" i="3"/>
  <c r="C35" i="24"/>
  <c r="B35" i="24" l="1"/>
  <c r="R55" i="43"/>
  <c r="F51" i="43"/>
  <c r="E51" i="43"/>
  <c r="F50" i="43"/>
  <c r="E50" i="43"/>
  <c r="F37" i="22"/>
  <c r="E37" i="22"/>
  <c r="D37" i="22"/>
  <c r="C37" i="22"/>
  <c r="B37" i="22"/>
  <c r="F36" i="22"/>
  <c r="E36" i="22"/>
  <c r="C36" i="22"/>
  <c r="D36" i="22"/>
  <c r="B36" i="22"/>
  <c r="D38" i="43" l="1"/>
  <c r="G51" i="43"/>
  <c r="C26" i="26"/>
  <c r="F35" i="26"/>
  <c r="I176" i="25"/>
  <c r="H176" i="25"/>
  <c r="J175" i="25"/>
  <c r="J174" i="25"/>
  <c r="J173" i="25"/>
  <c r="N168" i="25"/>
  <c r="L168" i="25"/>
  <c r="P167" i="25"/>
  <c r="O167" i="25" s="1"/>
  <c r="P166" i="25"/>
  <c r="O166" i="25" s="1"/>
  <c r="P165" i="25"/>
  <c r="O165" i="25" s="1"/>
  <c r="P164" i="25"/>
  <c r="O164" i="25" s="1"/>
  <c r="P163" i="25"/>
  <c r="P162" i="25"/>
  <c r="X143" i="25"/>
  <c r="V143" i="25"/>
  <c r="Z142" i="25"/>
  <c r="Y142" i="25" s="1"/>
  <c r="Z141" i="25"/>
  <c r="W141" i="25" s="1"/>
  <c r="Z140" i="25"/>
  <c r="Y140" i="25" s="1"/>
  <c r="Z139" i="25"/>
  <c r="W139" i="25" s="1"/>
  <c r="Z138" i="25"/>
  <c r="Y138" i="25" s="1"/>
  <c r="Z137" i="25"/>
  <c r="Y137" i="25" s="1"/>
  <c r="Z136" i="25"/>
  <c r="Z135" i="25"/>
  <c r="W135" i="25" s="1"/>
  <c r="Z134" i="25"/>
  <c r="W134" i="25" s="1"/>
  <c r="Z133" i="25"/>
  <c r="W133" i="25" s="1"/>
  <c r="Z132" i="25"/>
  <c r="Y132" i="25" s="1"/>
  <c r="O125" i="25"/>
  <c r="N125" i="25"/>
  <c r="P124" i="25"/>
  <c r="P123" i="25"/>
  <c r="P122" i="25"/>
  <c r="P121" i="25"/>
  <c r="P120" i="25"/>
  <c r="X115" i="25"/>
  <c r="W115" i="25"/>
  <c r="Y114" i="25"/>
  <c r="Y113" i="25"/>
  <c r="Y112" i="25"/>
  <c r="AH107" i="25"/>
  <c r="AF107" i="25"/>
  <c r="AD107" i="25"/>
  <c r="AJ106" i="25"/>
  <c r="AI106" i="25" s="1"/>
  <c r="AJ105" i="25"/>
  <c r="AE105" i="25" s="1"/>
  <c r="AJ104" i="25"/>
  <c r="AI104" i="25" s="1"/>
  <c r="AJ103" i="25"/>
  <c r="AE103" i="25" s="1"/>
  <c r="AJ102" i="25"/>
  <c r="AE102" i="25" s="1"/>
  <c r="AI102" i="25"/>
  <c r="AJ101" i="25"/>
  <c r="AG101" i="25" s="1"/>
  <c r="AI101" i="25"/>
  <c r="AG102" i="25" l="1"/>
  <c r="Y135" i="25"/>
  <c r="Y133" i="25"/>
  <c r="AG105" i="25"/>
  <c r="AI105" i="25"/>
  <c r="M167" i="25"/>
  <c r="Y134" i="25"/>
  <c r="M168" i="25"/>
  <c r="W137" i="25"/>
  <c r="M165" i="25"/>
  <c r="AE101" i="25"/>
  <c r="M166" i="25"/>
  <c r="W140" i="25"/>
  <c r="M164" i="25"/>
  <c r="Y139" i="25"/>
  <c r="AE104" i="25"/>
  <c r="AG104" i="25"/>
  <c r="P125" i="25"/>
  <c r="Y141" i="25"/>
  <c r="Y115" i="25"/>
  <c r="AG103" i="25"/>
  <c r="W138" i="25"/>
  <c r="AI103" i="25"/>
  <c r="Z143" i="25"/>
  <c r="Y143" i="25" s="1"/>
  <c r="W132" i="25"/>
  <c r="W142" i="25"/>
  <c r="AJ107" i="25"/>
  <c r="AG107" i="25" s="1"/>
  <c r="AE106" i="25"/>
  <c r="AG106" i="25"/>
  <c r="O168" i="25" l="1"/>
  <c r="AI107" i="25"/>
  <c r="AE107" i="25"/>
  <c r="W143" i="25"/>
  <c r="X95" i="25" l="1"/>
  <c r="V95" i="25"/>
  <c r="Z94" i="25"/>
  <c r="Y94" i="25" s="1"/>
  <c r="Z93" i="25"/>
  <c r="Y93" i="25" s="1"/>
  <c r="Z92" i="25"/>
  <c r="Y92" i="25" s="1"/>
  <c r="W92" i="25"/>
  <c r="Z91" i="25"/>
  <c r="W91" i="25" s="1"/>
  <c r="Z90" i="25"/>
  <c r="Z89" i="25"/>
  <c r="W89" i="25" s="1"/>
  <c r="O76" i="25"/>
  <c r="N76" i="25"/>
  <c r="P75" i="25"/>
  <c r="P74" i="25"/>
  <c r="O69" i="25"/>
  <c r="N69" i="25"/>
  <c r="P68" i="25"/>
  <c r="P67" i="25"/>
  <c r="T62" i="25"/>
  <c r="S62" i="25"/>
  <c r="R62" i="25"/>
  <c r="U61" i="25"/>
  <c r="U60" i="25"/>
  <c r="O55" i="25"/>
  <c r="N55" i="25"/>
  <c r="P54" i="25"/>
  <c r="P53" i="25"/>
  <c r="C32" i="25"/>
  <c r="Y89" i="25" l="1"/>
  <c r="P55" i="25"/>
  <c r="P69" i="25"/>
  <c r="P76" i="25"/>
  <c r="W93" i="25"/>
  <c r="Z95" i="25"/>
  <c r="W95" i="25" s="1"/>
  <c r="Y91" i="25"/>
  <c r="U62" i="25"/>
  <c r="W90" i="25"/>
  <c r="Y90" i="25"/>
  <c r="Y95" i="25"/>
  <c r="W94" i="25"/>
  <c r="J45" i="43" l="1"/>
  <c r="J44" i="43"/>
  <c r="O18" i="22"/>
  <c r="J55" i="43" l="1"/>
  <c r="N55" i="43" s="1"/>
  <c r="H45" i="43"/>
  <c r="F45" i="43"/>
  <c r="D45" i="43"/>
  <c r="B45" i="43"/>
  <c r="H44" i="43"/>
  <c r="F44" i="43"/>
  <c r="D44" i="43"/>
  <c r="B44" i="43"/>
  <c r="F38" i="43"/>
  <c r="H38" i="43" s="1"/>
  <c r="J38" i="43" s="1"/>
  <c r="G50" i="43" l="1"/>
  <c r="B24" i="26" l="1"/>
  <c r="B26" i="26" s="1"/>
  <c r="E35" i="26"/>
  <c r="F176" i="25"/>
  <c r="E176" i="25"/>
  <c r="G175" i="25"/>
  <c r="G174" i="25"/>
  <c r="G173" i="25"/>
  <c r="I168" i="25"/>
  <c r="G168" i="25"/>
  <c r="K167" i="25"/>
  <c r="H167" i="25" s="1"/>
  <c r="K166" i="25"/>
  <c r="J166" i="25" s="1"/>
  <c r="K165" i="25"/>
  <c r="J165" i="25" s="1"/>
  <c r="K164" i="25"/>
  <c r="H164" i="25" s="1"/>
  <c r="K163" i="25"/>
  <c r="J163" i="25" s="1"/>
  <c r="K162" i="25"/>
  <c r="S143" i="25"/>
  <c r="Q143" i="25"/>
  <c r="U142" i="25"/>
  <c r="T142" i="25" s="1"/>
  <c r="U141" i="25"/>
  <c r="T141" i="25" s="1"/>
  <c r="U140" i="25"/>
  <c r="R140" i="25" s="1"/>
  <c r="U139" i="25"/>
  <c r="R139" i="25" s="1"/>
  <c r="U138" i="25"/>
  <c r="T138" i="25" s="1"/>
  <c r="U137" i="25"/>
  <c r="R137" i="25" s="1"/>
  <c r="U136" i="25"/>
  <c r="U135" i="25"/>
  <c r="T135" i="25" s="1"/>
  <c r="U134" i="25"/>
  <c r="R134" i="25" s="1"/>
  <c r="U133" i="25"/>
  <c r="R133" i="25" s="1"/>
  <c r="U132" i="25"/>
  <c r="T132" i="25" s="1"/>
  <c r="L125" i="25"/>
  <c r="K125" i="25"/>
  <c r="M124" i="25"/>
  <c r="M123" i="25"/>
  <c r="M122" i="25"/>
  <c r="M121" i="25"/>
  <c r="M120" i="25"/>
  <c r="U115" i="25"/>
  <c r="T115" i="25"/>
  <c r="V114" i="25"/>
  <c r="V113" i="25"/>
  <c r="V112" i="25"/>
  <c r="AA107" i="25"/>
  <c r="Y107" i="25"/>
  <c r="W107" i="25"/>
  <c r="AC106" i="25"/>
  <c r="AB106" i="25" s="1"/>
  <c r="AC105" i="25"/>
  <c r="X105" i="25" s="1"/>
  <c r="AC104" i="25"/>
  <c r="AB104" i="25" s="1"/>
  <c r="AC103" i="25"/>
  <c r="AB103" i="25" s="1"/>
  <c r="AC102" i="25"/>
  <c r="AB102" i="25" s="1"/>
  <c r="AC101" i="25"/>
  <c r="S95" i="25"/>
  <c r="Q95" i="25"/>
  <c r="U94" i="25"/>
  <c r="T94" i="25" s="1"/>
  <c r="U93" i="25"/>
  <c r="R93" i="25" s="1"/>
  <c r="U92" i="25"/>
  <c r="T92" i="25" s="1"/>
  <c r="U91" i="25"/>
  <c r="R91" i="25" s="1"/>
  <c r="U90" i="25"/>
  <c r="R90" i="25" s="1"/>
  <c r="U89" i="25"/>
  <c r="M74" i="25"/>
  <c r="L69" i="25"/>
  <c r="K69" i="25"/>
  <c r="M68" i="25"/>
  <c r="M67" i="25"/>
  <c r="O62" i="25"/>
  <c r="N62" i="25"/>
  <c r="Q61" i="25"/>
  <c r="P60" i="25"/>
  <c r="Q60" i="25" s="1"/>
  <c r="L55" i="25"/>
  <c r="K55" i="25"/>
  <c r="M54" i="25"/>
  <c r="M53" i="25"/>
  <c r="L18" i="22"/>
  <c r="Z105" i="25" l="1"/>
  <c r="H163" i="25"/>
  <c r="J164" i="25"/>
  <c r="K168" i="25"/>
  <c r="H168" i="25" s="1"/>
  <c r="G176" i="25"/>
  <c r="J167" i="25"/>
  <c r="H165" i="25"/>
  <c r="H166" i="25"/>
  <c r="T140" i="25"/>
  <c r="U95" i="25"/>
  <c r="T95" i="25" s="1"/>
  <c r="M125" i="25"/>
  <c r="AC107" i="25"/>
  <c r="Z107" i="25" s="1"/>
  <c r="P62" i="25"/>
  <c r="Q62" i="25" s="1"/>
  <c r="T91" i="25"/>
  <c r="R135" i="25"/>
  <c r="R138" i="25"/>
  <c r="R132" i="25"/>
  <c r="T137" i="25"/>
  <c r="R141" i="25"/>
  <c r="R92" i="25"/>
  <c r="X103" i="25"/>
  <c r="Z103" i="25"/>
  <c r="T134" i="25"/>
  <c r="T139" i="25"/>
  <c r="M55" i="25"/>
  <c r="M69" i="25"/>
  <c r="T90" i="25"/>
  <c r="R94" i="25"/>
  <c r="AB105" i="25"/>
  <c r="V115" i="25"/>
  <c r="R142" i="25"/>
  <c r="X101" i="25"/>
  <c r="R89" i="25"/>
  <c r="Z101" i="25"/>
  <c r="U143" i="25"/>
  <c r="R143" i="25" s="1"/>
  <c r="T89" i="25"/>
  <c r="T93" i="25"/>
  <c r="AB101" i="25"/>
  <c r="T133" i="25"/>
  <c r="X106" i="25"/>
  <c r="X104" i="25"/>
  <c r="Z102" i="25"/>
  <c r="Z104" i="25"/>
  <c r="Z106" i="25"/>
  <c r="X102" i="25"/>
  <c r="J168" i="25" l="1"/>
  <c r="X107" i="25"/>
  <c r="R95" i="25"/>
  <c r="AB107" i="25"/>
  <c r="T143" i="25"/>
  <c r="F164" i="25" l="1"/>
  <c r="C164" i="25" s="1"/>
  <c r="F165" i="25"/>
  <c r="C165" i="25" s="1"/>
  <c r="E164" i="25" l="1"/>
  <c r="E165" i="25"/>
  <c r="C176" i="25" l="1"/>
  <c r="B176" i="25"/>
  <c r="D175" i="25"/>
  <c r="D174" i="25"/>
  <c r="D173" i="25"/>
  <c r="D168" i="25"/>
  <c r="B168" i="25"/>
  <c r="F167" i="25"/>
  <c r="E167" i="25" s="1"/>
  <c r="F166" i="25"/>
  <c r="C166" i="25" s="1"/>
  <c r="D176" i="25" l="1"/>
  <c r="F168" i="25"/>
  <c r="E168" i="25" s="1"/>
  <c r="C167" i="25"/>
  <c r="E166" i="25"/>
  <c r="C168" i="25" l="1"/>
  <c r="F142" i="25" l="1"/>
  <c r="E142" i="25" s="1"/>
  <c r="F141" i="25"/>
  <c r="C141" i="25" s="1"/>
  <c r="F140" i="25"/>
  <c r="E140" i="25" s="1"/>
  <c r="F139" i="25"/>
  <c r="E139" i="25" s="1"/>
  <c r="F138" i="25"/>
  <c r="E138" i="25" s="1"/>
  <c r="F137" i="25"/>
  <c r="C137" i="25" s="1"/>
  <c r="K136" i="25"/>
  <c r="K143" i="25" s="1"/>
  <c r="F136" i="25"/>
  <c r="C136" i="25" s="1"/>
  <c r="F135" i="25"/>
  <c r="E135" i="25" s="1"/>
  <c r="F134" i="25"/>
  <c r="E134" i="25" s="1"/>
  <c r="F133" i="25"/>
  <c r="C133" i="25" s="1"/>
  <c r="F132" i="25"/>
  <c r="E132" i="25" s="1"/>
  <c r="E95" i="25"/>
  <c r="C95" i="25"/>
  <c r="E94" i="25"/>
  <c r="C94" i="25"/>
  <c r="E93" i="25"/>
  <c r="C93" i="25"/>
  <c r="E92" i="25"/>
  <c r="C92" i="25"/>
  <c r="E91" i="25"/>
  <c r="C91" i="25"/>
  <c r="E90" i="25"/>
  <c r="C90" i="25"/>
  <c r="E89" i="25"/>
  <c r="C89" i="25"/>
  <c r="B62" i="25"/>
  <c r="C62" i="25"/>
  <c r="D62" i="25"/>
  <c r="E62" i="25"/>
  <c r="F62" i="25"/>
  <c r="G62" i="25"/>
  <c r="H62" i="25"/>
  <c r="I62" i="25"/>
  <c r="E137" i="25" l="1"/>
  <c r="C140" i="25"/>
  <c r="C134" i="25"/>
  <c r="E133" i="25"/>
  <c r="C139" i="25"/>
  <c r="C142" i="25"/>
  <c r="J143" i="25"/>
  <c r="H143" i="25"/>
  <c r="F143" i="25"/>
  <c r="C132" i="25"/>
  <c r="C135" i="25"/>
  <c r="C138" i="25"/>
  <c r="E143" i="25" l="1"/>
  <c r="C143" i="25"/>
</calcChain>
</file>

<file path=xl/sharedStrings.xml><?xml version="1.0" encoding="utf-8"?>
<sst xmlns="http://schemas.openxmlformats.org/spreadsheetml/2006/main" count="1385" uniqueCount="539">
  <si>
    <t>RioCan REIT</t>
  </si>
  <si>
    <t>About this ESG Supplement</t>
  </si>
  <si>
    <t>Reporting Period</t>
  </si>
  <si>
    <t>Reporting Boundaries</t>
  </si>
  <si>
    <t>How to use this file</t>
  </si>
  <si>
    <t>ESG Strategy Pillars and Focus Areas</t>
  </si>
  <si>
    <t>General</t>
  </si>
  <si>
    <t>Resilient 
Business</t>
  </si>
  <si>
    <t>Purposeful 
Impact</t>
  </si>
  <si>
    <t>Strategic 
Partnerships</t>
  </si>
  <si>
    <t>About RioCan</t>
  </si>
  <si>
    <t>Climate</t>
  </si>
  <si>
    <t>Environment</t>
  </si>
  <si>
    <t>Tenants</t>
  </si>
  <si>
    <t>SASB Content Index</t>
  </si>
  <si>
    <t>Governance</t>
  </si>
  <si>
    <t>People</t>
  </si>
  <si>
    <t>Suppliers</t>
  </si>
  <si>
    <t>TCFD Content Index</t>
  </si>
  <si>
    <t>Finance</t>
  </si>
  <si>
    <t>Community</t>
  </si>
  <si>
    <t>Industry</t>
  </si>
  <si>
    <t>Name</t>
  </si>
  <si>
    <t>RioCan Real Estate Investment Trust (REIT)</t>
  </si>
  <si>
    <t>Location</t>
  </si>
  <si>
    <t>Ownership Structure</t>
  </si>
  <si>
    <t>See People tab</t>
  </si>
  <si>
    <t>SASB Indicator:
IF-RE-000- Activity metrics: Number of assets, by property subsector</t>
  </si>
  <si>
    <r>
      <t>Number of Properties</t>
    </r>
    <r>
      <rPr>
        <b/>
        <vertAlign val="superscript"/>
        <sz val="11"/>
        <color theme="1"/>
        <rFont val="Calibri"/>
        <family val="2"/>
        <scheme val="minor"/>
      </rPr>
      <t>3</t>
    </r>
  </si>
  <si>
    <t>Commercial Committed Occupancy</t>
  </si>
  <si>
    <r>
      <t>RioCan Portfolio</t>
    </r>
    <r>
      <rPr>
        <vertAlign val="superscript"/>
        <sz val="11"/>
        <color theme="1"/>
        <rFont val="Calibri"/>
        <family val="2"/>
        <scheme val="minor"/>
      </rPr>
      <t>2</t>
    </r>
  </si>
  <si>
    <r>
      <t>Property Type</t>
    </r>
    <r>
      <rPr>
        <b/>
        <vertAlign val="superscript"/>
        <sz val="11"/>
        <color rgb="FF000000"/>
        <rFont val="Calibri"/>
        <family val="2"/>
        <scheme val="minor"/>
      </rPr>
      <t>2</t>
    </r>
  </si>
  <si>
    <t>Total 
Portfolio (sqft.)</t>
  </si>
  <si>
    <t>Retail, Shopping Center</t>
  </si>
  <si>
    <t>Retail, Warehouse</t>
  </si>
  <si>
    <t>Retail, High Street</t>
  </si>
  <si>
    <t>Mixed Use</t>
  </si>
  <si>
    <t>Total</t>
  </si>
  <si>
    <r>
      <rPr>
        <b/>
        <sz val="11"/>
        <rFont val="Calibri"/>
        <family val="2"/>
        <scheme val="minor"/>
      </rPr>
      <t>Stakeholder Identification &amp; Engagement:</t>
    </r>
    <r>
      <rPr>
        <sz val="11"/>
        <rFont val="Calibri"/>
        <family val="2"/>
        <scheme val="minor"/>
      </rPr>
      <t xml:space="preserve">
Engaging our stakeholders on sustainability improves tenant and employee retention, enhances operational efficiency, and contributes to industry wide sustainability performance improvement. 
We engage with our stakeholders across multiple mechanisms. RioCan prides itself on having built strong relationships with our stakeholders throughout our history. As we continue on our ESG journey, we know that a high level of engagement will remain key. We regularly engage with our stakeholders through a variety of communication channels including internal and external communication portals, virtual/one-on-one meetings, surveys and assessments. This insight provides a wide range of perceptions which helps us deliver positive outcomes for all our stakeholders.</t>
    </r>
  </si>
  <si>
    <t xml:space="preserve">Forum  </t>
  </si>
  <si>
    <r>
      <t>Investors</t>
    </r>
    <r>
      <rPr>
        <b/>
        <vertAlign val="superscript"/>
        <sz val="11"/>
        <color rgb="FFFFFFFF"/>
        <rFont val="Calibri"/>
        <family val="2"/>
        <scheme val="minor"/>
      </rPr>
      <t>1</t>
    </r>
  </si>
  <si>
    <t xml:space="preserve">Tenants </t>
  </si>
  <si>
    <r>
      <t>Community</t>
    </r>
    <r>
      <rPr>
        <b/>
        <vertAlign val="superscript"/>
        <sz val="11"/>
        <color rgb="FFFFFFFF"/>
        <rFont val="Calibri"/>
        <family val="2"/>
        <scheme val="minor"/>
      </rPr>
      <t>3</t>
    </r>
  </si>
  <si>
    <t xml:space="preserve">Employees </t>
  </si>
  <si>
    <t xml:space="preserve">Partners </t>
  </si>
  <si>
    <t>Annual General Meeting</t>
  </si>
  <si>
    <t>✓</t>
  </si>
  <si>
    <t> ✓</t>
  </si>
  <si>
    <t>Quarterly Earnings Release Conference Calls</t>
  </si>
  <si>
    <t>Annual and Quarterly Reports</t>
  </si>
  <si>
    <t>Investor Days</t>
  </si>
  <si>
    <t>Media Releases</t>
  </si>
  <si>
    <t>Website</t>
  </si>
  <si>
    <t>Dedicated Email/Communications</t>
  </si>
  <si>
    <t>Materiality Interviews</t>
  </si>
  <si>
    <t>✓ </t>
  </si>
  <si>
    <t>Executive Breakfast Series</t>
  </si>
  <si>
    <t>Engagement Surveys</t>
  </si>
  <si>
    <r>
      <t>✓</t>
    </r>
    <r>
      <rPr>
        <b/>
        <vertAlign val="superscript"/>
        <sz val="11"/>
        <color rgb="FFD6001C"/>
        <rFont val="Calibri"/>
        <family val="2"/>
        <scheme val="minor"/>
      </rPr>
      <t>2</t>
    </r>
  </si>
  <si>
    <r>
      <t>✓</t>
    </r>
    <r>
      <rPr>
        <b/>
        <vertAlign val="superscript"/>
        <sz val="11"/>
        <color rgb="FFD6001C"/>
        <rFont val="Calibri"/>
        <family val="2"/>
        <scheme val="minor"/>
      </rPr>
      <t>4</t>
    </r>
  </si>
  <si>
    <t>External Conferences</t>
  </si>
  <si>
    <t>Community Planning Sessions</t>
  </si>
  <si>
    <t xml:space="preserve">Community Boards </t>
  </si>
  <si>
    <t>Sponsorship Events</t>
  </si>
  <si>
    <t xml:space="preserve">Town Halls </t>
  </si>
  <si>
    <t xml:space="preserve">Training and Education </t>
  </si>
  <si>
    <t xml:space="preserve">Annual Performance Reviews </t>
  </si>
  <si>
    <t>Social Events</t>
  </si>
  <si>
    <t xml:space="preserve">Community Giving </t>
  </si>
  <si>
    <t xml:space="preserve">Focus Groups </t>
  </si>
  <si>
    <t>Environment and Sustainability Surveys</t>
  </si>
  <si>
    <t>Quarterly Newsletter</t>
  </si>
  <si>
    <t>For more information about RioCan and our activities, please read our other reports:</t>
  </si>
  <si>
    <t>SASB CONTENT INDEX</t>
  </si>
  <si>
    <t>Title</t>
  </si>
  <si>
    <t>Explanation/Section, Page Numbers and/or URL</t>
  </si>
  <si>
    <t>Activity metrics: Number of assets, by property subsector</t>
  </si>
  <si>
    <t>SASB IF-RE-130a.1</t>
  </si>
  <si>
    <t>Energy consumption data coverage as a percentage of total floor area, by property subsector</t>
  </si>
  <si>
    <t>SASB IF-RE-130a.2</t>
  </si>
  <si>
    <t>1. Total energy consumed by portfolio area with data coverage
2. Percentage grid electricity
3.  Percentage renewable, by property subsector</t>
  </si>
  <si>
    <t>SASB IF-RE-130a.3</t>
  </si>
  <si>
    <t>Like-for-like percentage change in energy consumption for the portfolio area with data coverage, by property subsector</t>
  </si>
  <si>
    <t>SASB IF-RE-130a.4</t>
  </si>
  <si>
    <t>Percentage of eligible portfolio that (1) has an energy rating and (2) is certified to ENERGY STAR, by property subsector</t>
  </si>
  <si>
    <t>SASB IF-RE-130a.5</t>
  </si>
  <si>
    <t>Description of how building energy management considerations are integrated into property investment analysis and operational strategy</t>
  </si>
  <si>
    <t>SASB IF-RE-140a.1</t>
  </si>
  <si>
    <t>Water withdrawal data coverage as a percentage of:
1. Total floor area
2. Floor area in regions with High or Extremely High Baseline Water Stress, by property subsector</t>
  </si>
  <si>
    <t>SASB IF-RE-140a.2</t>
  </si>
  <si>
    <t>1.  Total water withdrawn by portfolio area with data coverage
2.  percentage in regions with High or Extremely High Baseline Water Stress, by property subsector</t>
  </si>
  <si>
    <t>SASB IF-RE-140a.3</t>
  </si>
  <si>
    <t>Like-for-like percentage change in water withdrawn for portfolio area with data coverage, by property subsector</t>
  </si>
  <si>
    <t>SASB IF-RE-140a.4</t>
  </si>
  <si>
    <t>Description of water management risks and discussion of strategies and practices to mitigate those risks</t>
  </si>
  <si>
    <t>SASB IF-RE-450a.1</t>
  </si>
  <si>
    <t>Climate change adaptation: Areas of properties located in 100-year flood zones</t>
  </si>
  <si>
    <t>SASB IF-RE-450a.2</t>
  </si>
  <si>
    <t>Climate change adaptation: Climate change risk exposure and strategies for mitigating risks</t>
  </si>
  <si>
    <t>SASB IF-RE-410a.1</t>
  </si>
  <si>
    <t>1. Percentage of new leases that contain a cost recovery clause for resource efficiency-related capital improvements
2. Associated leased floor area, by property subsector</t>
  </si>
  <si>
    <t>SASB IF-RE-410a.2</t>
  </si>
  <si>
    <t>Percentage of tenants that are separately metered or sub-metered for:
1. Grid electricity consumption
2. Water withdrawals, by property subsector</t>
  </si>
  <si>
    <t>SASB IF-RE-410a.3</t>
  </si>
  <si>
    <t>Discussion of approach to measuring, incentivizing, and improving sustainability impacts of tenants</t>
  </si>
  <si>
    <t>TCFD CONTENT INDEX</t>
  </si>
  <si>
    <t>Disclosure topic</t>
  </si>
  <si>
    <t>Recommendation</t>
  </si>
  <si>
    <t xml:space="preserve">Location </t>
  </si>
  <si>
    <t>a. Describe the board’s oversight of climate-related risks and opportunities</t>
  </si>
  <si>
    <t>b. Describe management’s role in assessing and managing climate-related risks and opportunities</t>
  </si>
  <si>
    <t>Strategy</t>
  </si>
  <si>
    <t>b. Describe the impact of climate-related risks and opportunities on the organization’s businesses, strategy, and financial planning</t>
  </si>
  <si>
    <t>Risk Management</t>
  </si>
  <si>
    <t>Metrics and Targets</t>
  </si>
  <si>
    <t>ESG Strategy Pillar</t>
  </si>
  <si>
    <t>Resilient Business</t>
  </si>
  <si>
    <t>ESG Focus Area</t>
  </si>
  <si>
    <t>APPROACH FOR ADDRESSING GOVERNANCE RISKS AND OPPORTUNITIES</t>
  </si>
  <si>
    <t xml:space="preserve">
Health &amp; Safety for Developments Projects
The health and safety of all stakeholders, including employees, contractors, sub contractors, and other partners is of utmost importance to RioCan. By following the proper health and safety protocols, we are continuing to enhance our awareness of overall health and safety performance. We have a dedicated Sustainable Development Policy and programs in place. We have started tracking health &amp; safety metrics related to our development sites.
</t>
  </si>
  <si>
    <t>GOVERNANCE PERFORMANCE METRICS</t>
  </si>
  <si>
    <t>Governance Bodies (Board of Trustees)- Gender Breakdown</t>
  </si>
  <si>
    <t>Female</t>
  </si>
  <si>
    <t>Male</t>
  </si>
  <si>
    <t>Age- Group- Over 50</t>
  </si>
  <si>
    <t>Gender breakdown by %</t>
  </si>
  <si>
    <t>Compliance with environmental laws and regulations with no regulatory fines or penalties</t>
  </si>
  <si>
    <t xml:space="preserve">Compliance  </t>
  </si>
  <si>
    <t>Yes</t>
  </si>
  <si>
    <t>Certifications &amp; Ratings</t>
  </si>
  <si>
    <t>Certifications &amp; Rating (Existing Properties)</t>
  </si>
  <si>
    <t>Certification Type</t>
  </si>
  <si>
    <t>Employees undergoing training and acknowledgement of RioCan’s Code of Conduct</t>
  </si>
  <si>
    <t>APPROACH FOR ADDRESSING FINANCIAL ESG RISKS AND OPPORTUNITIES</t>
  </si>
  <si>
    <t>FINANCE PERFORMANCE METRICS</t>
  </si>
  <si>
    <t>Green Bond Proceeds</t>
  </si>
  <si>
    <t>Issuance Period</t>
  </si>
  <si>
    <t>Project Name</t>
  </si>
  <si>
    <t>Project Type</t>
  </si>
  <si>
    <t>Project Status</t>
  </si>
  <si>
    <t>March, 2020</t>
  </si>
  <si>
    <t>Frontier</t>
  </si>
  <si>
    <t>GeoExchange System</t>
  </si>
  <si>
    <t>Completed 
June 2019</t>
  </si>
  <si>
    <t>King Portland Centre</t>
  </si>
  <si>
    <t>Green Buildings</t>
  </si>
  <si>
    <t>Completed 
September 2018</t>
  </si>
  <si>
    <t>Kingly</t>
  </si>
  <si>
    <t>Completed 
December 2019</t>
  </si>
  <si>
    <t>Pivot</t>
  </si>
  <si>
    <t>Completed 
December 2020</t>
  </si>
  <si>
    <t>December, 2020</t>
  </si>
  <si>
    <t>The Well Commercial (Retail and Office)</t>
  </si>
  <si>
    <t>November, 2021</t>
  </si>
  <si>
    <t>The Well Residential</t>
  </si>
  <si>
    <t>APPROACH FOR ADDRESSING CLIMATE RISKS AND OPPORTUNITIES</t>
  </si>
  <si>
    <t>DATA BOUNDARIES AND METHODOLOGIES</t>
  </si>
  <si>
    <t>CLIMATE PERFORMANCE METRICS</t>
  </si>
  <si>
    <t>Property type</t>
  </si>
  <si>
    <t>Data 
Coverage (sqft.)</t>
  </si>
  <si>
    <t>Scope 1</t>
  </si>
  <si>
    <t>Change (%)</t>
  </si>
  <si>
    <t>Floor Area</t>
  </si>
  <si>
    <t>Property Type</t>
  </si>
  <si>
    <t>SASB Indicator
IF-RE-450a.1- Climate change adaptation: Areas of properties located in 100-year flood zones</t>
  </si>
  <si>
    <t xml:space="preserve">Flood Risk   </t>
  </si>
  <si>
    <t>Number of Properties</t>
  </si>
  <si>
    <t>100-year flood</t>
  </si>
  <si>
    <t>500-year flood</t>
  </si>
  <si>
    <t>Purposeful Impact</t>
  </si>
  <si>
    <t>APPROACH FOR ADDRESSING ENVIRONMENT RISKS AND OPPORTUNITIES</t>
  </si>
  <si>
    <t>ENVIRONMENT PERFORMANCE METRICS</t>
  </si>
  <si>
    <t>SASB Indicators:
IF-RE-140a.1: Water withdrawal data coverage as a percentage of: 
(1) total floor area: Please see below table
(2) floor area in regions with High or Extremely High Baseline Water Stress, by property subsector: Not disclosed in this reporting year.</t>
  </si>
  <si>
    <t xml:space="preserve">SASB Indicator:
IF-RE-130a.1: Energy consumption data coverage as a percentage of total floor area, by property subsector
</t>
  </si>
  <si>
    <t>Interior Consumption</t>
  </si>
  <si>
    <t>Usage 
(MWh)</t>
  </si>
  <si>
    <t>Data 
Coverage (%)</t>
  </si>
  <si>
    <t>Exterior Consumption</t>
  </si>
  <si>
    <t>Number of 
Sites</t>
  </si>
  <si>
    <t>Energy Intensity</t>
  </si>
  <si>
    <t>Energy Intensity (kWh/sqft.)</t>
  </si>
  <si>
    <t>Energy Type</t>
  </si>
  <si>
    <t>Absolute Energy (Mixed Use)</t>
  </si>
  <si>
    <t>Like-for-Like Energy (Mixed Use)</t>
  </si>
  <si>
    <r>
      <t>Usage 
(m</t>
    </r>
    <r>
      <rPr>
        <b/>
        <vertAlign val="superscript"/>
        <sz val="11"/>
        <color theme="1"/>
        <rFont val="Calibri"/>
        <family val="2"/>
        <scheme val="minor"/>
      </rPr>
      <t>3</t>
    </r>
    <r>
      <rPr>
        <b/>
        <sz val="11"/>
        <color theme="1"/>
        <rFont val="Calibri"/>
        <family val="2"/>
        <scheme val="minor"/>
      </rPr>
      <t>)</t>
    </r>
  </si>
  <si>
    <t>Water Intensity</t>
  </si>
  <si>
    <t>Water Intensity 
(L/sqft.)</t>
  </si>
  <si>
    <t>SASB Indicator:
IF-RE-140a.3: Like-for-like percentage change in water withdrawn for portfolio area with data coverage, by property subsector: Please see below table</t>
  </si>
  <si>
    <t>Like-for-Like Water (For All Asset Classes)</t>
  </si>
  <si>
    <t>Date 
Coverage (sqft.)</t>
  </si>
  <si>
    <t>Output (tonnes)</t>
  </si>
  <si>
    <t>Waste Disposal</t>
  </si>
  <si>
    <t>Disposal Type</t>
  </si>
  <si>
    <t>%</t>
  </si>
  <si>
    <t>Landfill</t>
  </si>
  <si>
    <t>Diverted</t>
  </si>
  <si>
    <t>Other</t>
  </si>
  <si>
    <t>APPROACH FOR EMPLOYEES, PEOPLE, HUMAN CAPITAL</t>
  </si>
  <si>
    <t>Headcount</t>
  </si>
  <si>
    <t>CBA</t>
  </si>
  <si>
    <t>%CBA EE's</t>
  </si>
  <si>
    <t>Turnover Rate*</t>
  </si>
  <si>
    <t>Category</t>
  </si>
  <si>
    <t xml:space="preserve">Female </t>
  </si>
  <si>
    <t xml:space="preserve">Permanent </t>
  </si>
  <si>
    <t>Temporary</t>
  </si>
  <si>
    <t>Central</t>
  </si>
  <si>
    <t>Eastern</t>
  </si>
  <si>
    <t>Western</t>
  </si>
  <si>
    <t>-</t>
  </si>
  <si>
    <t>Contract</t>
  </si>
  <si>
    <t>Full Time</t>
  </si>
  <si>
    <t>Part Time</t>
  </si>
  <si>
    <t>Pay Type</t>
  </si>
  <si>
    <t>Permanent</t>
  </si>
  <si>
    <t>Employee Category</t>
  </si>
  <si>
    <t>No. of EE's</t>
  </si>
  <si>
    <t>% of EE's</t>
  </si>
  <si>
    <t>Sr. Executive Leadership Team</t>
  </si>
  <si>
    <t>Executive Leadership Team</t>
  </si>
  <si>
    <t>Middle Management</t>
  </si>
  <si>
    <t>Professional</t>
  </si>
  <si>
    <t>Clerical/Administrative</t>
  </si>
  <si>
    <t>Facilities and Maintenance</t>
  </si>
  <si>
    <t>Employee Category by Age Group</t>
  </si>
  <si>
    <t>Under 30</t>
  </si>
  <si>
    <t>30-50</t>
  </si>
  <si>
    <t>Over 50</t>
  </si>
  <si>
    <t>All Employees: Age Group by Gender</t>
  </si>
  <si>
    <t>Age Group</t>
  </si>
  <si>
    <t>Percentage of Employees in Management Positions</t>
  </si>
  <si>
    <t>C-Suite</t>
  </si>
  <si>
    <t>Senior Vice President</t>
  </si>
  <si>
    <t>Vice President</t>
  </si>
  <si>
    <t>Assistant Vice President</t>
  </si>
  <si>
    <t>Controller</t>
  </si>
  <si>
    <t>Sr. Director</t>
  </si>
  <si>
    <t>Director</t>
  </si>
  <si>
    <t>Sr. Manager</t>
  </si>
  <si>
    <t>Manager</t>
  </si>
  <si>
    <t>Team Lead</t>
  </si>
  <si>
    <t>Supervisor</t>
  </si>
  <si>
    <t>New Hires: Age Group by Gender</t>
  </si>
  <si>
    <r>
      <t>Age Group</t>
    </r>
    <r>
      <rPr>
        <b/>
        <vertAlign val="superscript"/>
        <sz val="11"/>
        <rFont val="Calibri"/>
        <family val="2"/>
        <scheme val="minor"/>
      </rPr>
      <t>1</t>
    </r>
  </si>
  <si>
    <r>
      <rPr>
        <vertAlign val="superscript"/>
        <sz val="8"/>
        <color theme="1"/>
        <rFont val="Calibri"/>
        <family val="2"/>
        <scheme val="minor"/>
      </rPr>
      <t>1</t>
    </r>
    <r>
      <rPr>
        <sz val="8"/>
        <color theme="1"/>
        <rFont val="Calibri"/>
        <family val="2"/>
        <scheme val="minor"/>
      </rPr>
      <t xml:space="preserve"> Excludes students</t>
    </r>
  </si>
  <si>
    <t>Number of fatalities as a result of work related injury</t>
  </si>
  <si>
    <t>Number of high consequences related injuries</t>
  </si>
  <si>
    <t>Number of recordable work related injuries</t>
  </si>
  <si>
    <t>Main type of work related injuries</t>
  </si>
  <si>
    <t>Slip/trip 
and fall</t>
  </si>
  <si>
    <t>Strains and sprains</t>
  </si>
  <si>
    <t>Weather 
related</t>
  </si>
  <si>
    <r>
      <t>Severity Rate</t>
    </r>
    <r>
      <rPr>
        <vertAlign val="superscript"/>
        <sz val="11"/>
        <rFont val="Calibri"/>
        <family val="2"/>
        <scheme val="minor"/>
      </rPr>
      <t>1</t>
    </r>
  </si>
  <si>
    <r>
      <t>Frequency Rate</t>
    </r>
    <r>
      <rPr>
        <vertAlign val="superscript"/>
        <sz val="11"/>
        <rFont val="Calibri"/>
        <family val="2"/>
        <scheme val="minor"/>
      </rPr>
      <t>2</t>
    </r>
  </si>
  <si>
    <r>
      <rPr>
        <vertAlign val="superscript"/>
        <sz val="8"/>
        <color theme="1"/>
        <rFont val="Calibri"/>
        <family val="2"/>
        <scheme val="minor"/>
      </rPr>
      <t>1</t>
    </r>
    <r>
      <rPr>
        <sz val="8"/>
        <color theme="1"/>
        <rFont val="Calibri"/>
        <family val="2"/>
        <scheme val="minor"/>
      </rPr>
      <t xml:space="preserve"> Severity Rate: (Number of Lost Time Days x 200,000)/Productive Hours Worked
</t>
    </r>
    <r>
      <rPr>
        <vertAlign val="superscript"/>
        <sz val="8"/>
        <color theme="1"/>
        <rFont val="Calibri"/>
        <family val="2"/>
        <scheme val="minor"/>
      </rPr>
      <t xml:space="preserve">2 </t>
    </r>
    <r>
      <rPr>
        <sz val="8"/>
        <color theme="1"/>
        <rFont val="Calibri"/>
        <family val="2"/>
        <scheme val="minor"/>
      </rPr>
      <t xml:space="preserve">Frequency Rate: (Number of Reported Incidents x 200,000)/Productive Hours Worked
</t>
    </r>
  </si>
  <si>
    <t>Voluntary turnover</t>
  </si>
  <si>
    <t>Involuntary turnover</t>
  </si>
  <si>
    <t>APPROACH TO SUPPORTING OUR COMMUNITIES</t>
  </si>
  <si>
    <t>COMMUNITY PERFORMANCE METRICS</t>
  </si>
  <si>
    <t xml:space="preserve">Habitat for Humanity Canada  </t>
  </si>
  <si>
    <t>Habitat for Humanity</t>
  </si>
  <si>
    <t>RioCan Volunteers</t>
  </si>
  <si>
    <t>RioCan Volunteer hours</t>
  </si>
  <si>
    <t>Salaries, Wages and Benefits</t>
  </si>
  <si>
    <t>Unit-based compensation expense</t>
  </si>
  <si>
    <r>
      <t>Total Property Taxes 
(Thousands of Dollars)</t>
    </r>
    <r>
      <rPr>
        <vertAlign val="superscript"/>
        <sz val="11"/>
        <color rgb="FF000000"/>
        <rFont val="Calibri"/>
        <family val="2"/>
        <scheme val="minor"/>
      </rPr>
      <t>1</t>
    </r>
  </si>
  <si>
    <r>
      <rPr>
        <vertAlign val="superscript"/>
        <sz val="8"/>
        <color theme="1"/>
        <rFont val="Calibri"/>
        <family val="2"/>
        <scheme val="minor"/>
      </rPr>
      <t>1</t>
    </r>
    <r>
      <rPr>
        <sz val="8"/>
        <color theme="1"/>
        <rFont val="Calibri"/>
        <family val="2"/>
        <scheme val="minor"/>
      </rPr>
      <t xml:space="preserve">Values are on an accrual basis </t>
    </r>
  </si>
  <si>
    <t>Strategic Partnerships</t>
  </si>
  <si>
    <t>APPROACH FOR ADDRESSING TENANT RISKS AND OPPORTUNITIES</t>
  </si>
  <si>
    <t>TENANT PERFORMANCE METRICS</t>
  </si>
  <si>
    <t>150+</t>
  </si>
  <si>
    <t>Number of Tenants Surveyed</t>
  </si>
  <si>
    <t>500+</t>
  </si>
  <si>
    <t>1900+</t>
  </si>
  <si>
    <t>Overall Satisfaction - Management</t>
  </si>
  <si>
    <t>3.97/5</t>
  </si>
  <si>
    <t>3.99/5</t>
  </si>
  <si>
    <t>Overall Satisfaction - Sustainable Building Commitment</t>
  </si>
  <si>
    <t>3.62/5</t>
  </si>
  <si>
    <t>3.52/5</t>
  </si>
  <si>
    <t>SASB Indicator:
IF-RE-410a.1 
1) Percentage of new leases that contain a cost recovery clause for resource efficiency-related capital improvements
2) Associated leased floor area, by property subsector: Not disclosed in this reporting year</t>
  </si>
  <si>
    <t>New leases that contain a cost recovery clause 
for resource efficiency-related projects</t>
  </si>
  <si>
    <t>% of new leases*</t>
  </si>
  <si>
    <t>*This value is based on estimation only</t>
  </si>
  <si>
    <t>APPROACH FOR ADDRESSING SUPPLIER RISKS AND OPPORTUNITIES</t>
  </si>
  <si>
    <t>SUPPLIER PERFORMANCE METRICS</t>
  </si>
  <si>
    <r>
      <t>Proportion of spending on local suppliers</t>
    </r>
    <r>
      <rPr>
        <b/>
        <vertAlign val="superscript"/>
        <sz val="11"/>
        <color theme="1"/>
        <rFont val="Calibri"/>
        <family val="2"/>
        <scheme val="minor"/>
      </rPr>
      <t>1</t>
    </r>
  </si>
  <si>
    <t xml:space="preserve"> </t>
  </si>
  <si>
    <t>Canadian Suppliers* (%)</t>
  </si>
  <si>
    <r>
      <rPr>
        <vertAlign val="superscript"/>
        <sz val="8"/>
        <color theme="1"/>
        <rFont val="Calibri"/>
        <family val="2"/>
        <scheme val="minor"/>
      </rPr>
      <t>1</t>
    </r>
    <r>
      <rPr>
        <sz val="8"/>
        <color theme="1"/>
        <rFont val="Calibri"/>
        <family val="2"/>
        <scheme val="minor"/>
      </rPr>
      <t xml:space="preserve"> Spending includes property operating costs (e.g., repairs and maintenance, utilities, insurance, property taxes, etc.), major repairs and upgrades to the properties, tenanting costs (e.g., leasehold improvements, cash allowances, etc.)
Excludes: 
• Taxes charged by vendors (HST/GST, etc.) 
• Development and construction costs 
• Internal payments 
• Payroll costs 
• Payment to government for income taxes, HST/GST collected, etc. 
• Financing costs 
• Contributions/Distributions 
• Acquisition/Disposition costs
*Canadian suppliers are considered as local suppliers</t>
    </r>
  </si>
  <si>
    <t>Health and Safety - Developments*</t>
  </si>
  <si>
    <t>Work-related injuries</t>
  </si>
  <si>
    <t>Number of fatalities</t>
  </si>
  <si>
    <r>
      <t>Injury rate</t>
    </r>
    <r>
      <rPr>
        <vertAlign val="superscript"/>
        <sz val="11"/>
        <rFont val="Calibri"/>
        <family val="2"/>
        <scheme val="minor"/>
      </rPr>
      <t>1</t>
    </r>
  </si>
  <si>
    <r>
      <t>Near misses</t>
    </r>
    <r>
      <rPr>
        <vertAlign val="superscript"/>
        <sz val="11"/>
        <rFont val="Calibri"/>
        <family val="2"/>
        <scheme val="minor"/>
      </rPr>
      <t>2</t>
    </r>
  </si>
  <si>
    <r>
      <t>Lost day rate</t>
    </r>
    <r>
      <rPr>
        <vertAlign val="superscript"/>
        <sz val="11"/>
        <rFont val="Calibri"/>
        <family val="2"/>
        <scheme val="minor"/>
      </rPr>
      <t>3</t>
    </r>
  </si>
  <si>
    <r>
      <t>Severity rate</t>
    </r>
    <r>
      <rPr>
        <vertAlign val="superscript"/>
        <sz val="11"/>
        <rFont val="Calibri"/>
        <family val="2"/>
        <scheme val="minor"/>
      </rPr>
      <t>4</t>
    </r>
  </si>
  <si>
    <t>APPROACH FOR ADDRESSING INDUSTRY RISKS AND OPPORTUNITIES</t>
  </si>
  <si>
    <t>INDUSTRY PERFORMANCE METRICS</t>
  </si>
  <si>
    <t>Participation in External Initiatives</t>
  </si>
  <si>
    <t>GRESB</t>
  </si>
  <si>
    <r>
      <t>BOMA</t>
    </r>
    <r>
      <rPr>
        <vertAlign val="superscript"/>
        <sz val="11"/>
        <color theme="1"/>
        <rFont val="Calibri"/>
        <family val="2"/>
        <scheme val="minor"/>
      </rPr>
      <t xml:space="preserve">1 </t>
    </r>
    <r>
      <rPr>
        <sz val="11"/>
        <color theme="1"/>
        <rFont val="Calibri"/>
        <family val="2"/>
        <scheme val="minor"/>
      </rPr>
      <t>Canada</t>
    </r>
  </si>
  <si>
    <r>
      <t>ESPM</t>
    </r>
    <r>
      <rPr>
        <vertAlign val="superscript"/>
        <sz val="11"/>
        <color theme="1"/>
        <rFont val="Calibri"/>
        <family val="2"/>
        <scheme val="minor"/>
      </rPr>
      <t>2</t>
    </r>
  </si>
  <si>
    <r>
      <t>CaGBC</t>
    </r>
    <r>
      <rPr>
        <vertAlign val="superscript"/>
        <sz val="11"/>
        <color theme="1"/>
        <rFont val="Calibri"/>
        <family val="2"/>
        <scheme val="minor"/>
      </rPr>
      <t>3</t>
    </r>
  </si>
  <si>
    <r>
      <t>TCFD</t>
    </r>
    <r>
      <rPr>
        <vertAlign val="superscript"/>
        <sz val="11"/>
        <color theme="1"/>
        <rFont val="Calibri"/>
        <family val="2"/>
        <scheme val="minor"/>
      </rPr>
      <t>4</t>
    </r>
  </si>
  <si>
    <r>
      <t>UNSDGs</t>
    </r>
    <r>
      <rPr>
        <vertAlign val="superscript"/>
        <sz val="11"/>
        <color theme="1"/>
        <rFont val="Calibri"/>
        <family val="2"/>
        <scheme val="minor"/>
      </rPr>
      <t>5</t>
    </r>
  </si>
  <si>
    <r>
      <t>SBTi</t>
    </r>
    <r>
      <rPr>
        <vertAlign val="superscript"/>
        <sz val="11"/>
        <color theme="1"/>
        <rFont val="Calibri"/>
        <family val="2"/>
        <scheme val="minor"/>
      </rPr>
      <t>6</t>
    </r>
  </si>
  <si>
    <t>DATA BOUNDARIES</t>
  </si>
  <si>
    <t>EMISSION SOURCES AND METHODOLOGIES</t>
  </si>
  <si>
    <t>Scope 1
 tCO2e</t>
  </si>
  <si>
    <t>Scope 2 (LBM)
 tCO2e</t>
  </si>
  <si>
    <t>Scope 2 (MBM)
 tCO2e</t>
  </si>
  <si>
    <t>Slip 
and fall</t>
  </si>
  <si>
    <t>Total rate</t>
  </si>
  <si>
    <t>Average Length of service of employees by gender</t>
  </si>
  <si>
    <t>FTE permanent positions filled by</t>
  </si>
  <si>
    <t>Internal Candidates</t>
  </si>
  <si>
    <t>TRAINING &amp; DEVELOPMENT</t>
  </si>
  <si>
    <t>Total community impact</t>
  </si>
  <si>
    <t xml:space="preserve">Category </t>
  </si>
  <si>
    <t>4.00/5</t>
  </si>
  <si>
    <t>3.75/5</t>
  </si>
  <si>
    <t>Renewal Intentions</t>
  </si>
  <si>
    <t>3.64/5</t>
  </si>
  <si>
    <t>3.84/5</t>
  </si>
  <si>
    <t>4.08/5</t>
  </si>
  <si>
    <t>Archetype</t>
  </si>
  <si>
    <t>Emissions scopes</t>
  </si>
  <si>
    <t>All (or vast majority) of space is tenant-controlled</t>
  </si>
  <si>
    <t>Managed by third-party</t>
  </si>
  <si>
    <t>Retail warehouses and high streets</t>
  </si>
  <si>
    <t>Retail shopping centres and mixed use</t>
  </si>
  <si>
    <t>Residential</t>
  </si>
  <si>
    <t>Multiple</t>
  </si>
  <si>
    <t>All Scope 3</t>
  </si>
  <si>
    <t>kgCO2e/sqft</t>
  </si>
  <si>
    <t>Total - Location-based</t>
  </si>
  <si>
    <t>Total - Market-based</t>
  </si>
  <si>
    <t>% emissions estimated*</t>
  </si>
  <si>
    <t>GHG Emissions by Scope</t>
  </si>
  <si>
    <t>* Represents emissions estimated for spaces with no data (i.e., bills received directly by tenant, data unavailable via EWRB)</t>
  </si>
  <si>
    <t>Interior emissions tCO2e</t>
  </si>
  <si>
    <t>Exterior emissions tCO2e</t>
  </si>
  <si>
    <t>19.63% of the total population (601) is comprised of females in management</t>
  </si>
  <si>
    <t>43.38% of the total management population (289) is comprised of females</t>
  </si>
  <si>
    <t>17.92% of the total population (653) is comprised of females in management</t>
  </si>
  <si>
    <t>43.66% of the total management population (268) is comprised of females</t>
  </si>
  <si>
    <t>18.57% of the total population (603) is comprised of females in management</t>
  </si>
  <si>
    <t>43.58% of the total management population (257) is comprised of females</t>
  </si>
  <si>
    <t>20.17% of the total population (600) is comprised of females in management</t>
  </si>
  <si>
    <t>46.54% of the total management population (260) is comprised of females</t>
  </si>
  <si>
    <t>2500+</t>
  </si>
  <si>
    <t>The information in this Supplement is organized based on the RioCan ESG Strategy pillars and focus areas.</t>
  </si>
  <si>
    <t>Habitat Build Days participated in</t>
  </si>
  <si>
    <r>
      <t xml:space="preserve">We aim to increase our impact through partnerships and collaborations.
</t>
    </r>
    <r>
      <rPr>
        <b/>
        <sz val="11"/>
        <rFont val="Calibri"/>
        <family val="2"/>
        <scheme val="minor"/>
      </rPr>
      <t xml:space="preserve">Membership and Associations (RioCan as a company or our employees)
</t>
    </r>
    <r>
      <rPr>
        <sz val="11"/>
        <rFont val="Calibri"/>
        <family val="2"/>
        <scheme val="minor"/>
      </rPr>
      <t xml:space="preserve">Building Owners and Managers Association Canada (BOMA Canada)
Canada Green Building Council (CaGBC)
National Association for Industrial and Office Parks (NAIOP)
Commercial Real Estate Women Network (CREW)
International Council of Shopping Centres (ICSC)
Project Management Institute (PMI)
Real Property Association of Canada (REALPAC)
Urban Land Institute (ULI)
Fitwel
</t>
    </r>
  </si>
  <si>
    <t>OUR PEOPLE</t>
  </si>
  <si>
    <t>Common area or whole site managed by RioCan</t>
  </si>
  <si>
    <t>Residential: High-Rise Multi-Family</t>
  </si>
  <si>
    <t>Absolute Energy (Residential: High-Rise Multi-Family)</t>
  </si>
  <si>
    <t>Like-for-Like Energy (Residential: High-Rise Multi-Family)</t>
  </si>
  <si>
    <t>Absolute Water Consumption</t>
  </si>
  <si>
    <t>BOMA BEST/LEED*
(or equivalent)</t>
  </si>
  <si>
    <t>a. Describe the climate-related risks and opportunities the organization has identified over the short, medium, and long term</t>
  </si>
  <si>
    <t xml:space="preserve">c. Describe the resilience of the organization’s strategy, taking into consideration different climate-related scenarios, including a 2°C or lower scenario </t>
  </si>
  <si>
    <t>a. Describe the organization’s processes for identifying and assessing climate-related risks</t>
  </si>
  <si>
    <t>b. Describe the organization’s processes for managing climate-related risks</t>
  </si>
  <si>
    <t>c. Describe how processes for identifying, assessing, and managing climate-related risks are integrated into the organization’s overall risk management</t>
  </si>
  <si>
    <t>a. Disclose the metrics used by the organization to assess climate-related risks and opportunities in line with its strategy and risk management process</t>
  </si>
  <si>
    <t>b. Disclose Scope 1, Scope 2, and, if appropriate, Scope 3 greenhouse gas (GHG) emissions, and the related risks</t>
  </si>
  <si>
    <t>c. Describe the targets used by the organization to manage climate-related risks and opportunities and performance against targets</t>
  </si>
  <si>
    <t>Emissions tCO2e</t>
  </si>
  <si>
    <t>Scope 2 - Market-based</t>
  </si>
  <si>
    <t>Scope 2 - Location-based</t>
  </si>
  <si>
    <t>Total Usage 
(MWh)</t>
  </si>
  <si>
    <t>Steam</t>
  </si>
  <si>
    <t>Absolute Energy (Retail, Warehouse)</t>
  </si>
  <si>
    <t>Absolute Energy (Retail, High Street)</t>
  </si>
  <si>
    <t>Chilled water</t>
  </si>
  <si>
    <t/>
  </si>
  <si>
    <t>Electricity</t>
  </si>
  <si>
    <t>Certified Portfolio
 (% NLA)</t>
  </si>
  <si>
    <t>1:1 Meetings</t>
  </si>
  <si>
    <r>
      <t>Floor Area</t>
    </r>
    <r>
      <rPr>
        <b/>
        <vertAlign val="superscript"/>
        <sz val="11"/>
        <color theme="1"/>
        <rFont val="Calibri"/>
        <family val="2"/>
        <scheme val="minor"/>
      </rPr>
      <t>1</t>
    </r>
  </si>
  <si>
    <r>
      <t>Absolute Waste Output</t>
    </r>
    <r>
      <rPr>
        <b/>
        <vertAlign val="superscript"/>
        <sz val="11"/>
        <color theme="1"/>
        <rFont val="Calibri"/>
        <family val="2"/>
        <scheme val="minor"/>
      </rPr>
      <t>1</t>
    </r>
  </si>
  <si>
    <t>Retail, Shopping Centre</t>
  </si>
  <si>
    <t>*Values have been rounded for ease and comparability</t>
  </si>
  <si>
    <r>
      <rPr>
        <b/>
        <sz val="11"/>
        <rFont val="Calibri"/>
        <family val="2"/>
        <scheme val="minor"/>
      </rPr>
      <t>Energy</t>
    </r>
    <r>
      <rPr>
        <sz val="11"/>
        <rFont val="Calibri"/>
        <family val="2"/>
        <scheme val="minor"/>
      </rPr>
      <t xml:space="preserve">
RioCan reports on the natural gas and electricity consumption. Absolute and Like-for-Like energy disclosed in the tables are reported in megawatt hours (MWh), and energy intensity is reported in kilowatt hour (kWh) per square foot.    
Standards, methodologies, assumptions, and/or calculation tools used: Same as ‘Climate’
Data boundary: Same as ‘Climate’
Data coverage: Same as ‘Climate’
Intensity: Total energy consumption divided by the sum of data coverage (square footage) associated with utility consumption.
Utility Data Approach and Calculation Tools: Same as ‘Climate’
Like-for-Like reporting boundaries: Same as ‘Climate’
Source of the conversion factors used: Same as ‘Climate’
</t>
    </r>
    <r>
      <rPr>
        <b/>
        <sz val="11"/>
        <rFont val="Calibri"/>
        <family val="2"/>
        <scheme val="minor"/>
      </rPr>
      <t>Waste</t>
    </r>
    <r>
      <rPr>
        <sz val="11"/>
        <rFont val="Calibri"/>
        <family val="2"/>
        <scheme val="minor"/>
      </rPr>
      <t xml:space="preserve">
All waste usage data methodologies were based on the operational control approach. 
Methodologies: Same as explained under ‘Climate’</t>
    </r>
    <r>
      <rPr>
        <strike/>
        <sz val="11"/>
        <rFont val="Calibri"/>
        <family val="2"/>
        <scheme val="minor"/>
      </rPr>
      <t xml:space="preserve">
</t>
    </r>
    <r>
      <rPr>
        <sz val="11"/>
        <rFont val="Calibri"/>
        <family val="2"/>
        <scheme val="minor"/>
      </rPr>
      <t xml:space="preserve">
In some cases, tenant waste usage is not separately measured and is reported as part of RioCan’s waste usage. Similarly, in some cases, waste usage in RioCan’s offices is not separately measured and is included as part of the tenant waste usage. RioCan does not have an accurate method to quantify or estimate waste usage associated with such types of spaces. 
</t>
    </r>
  </si>
  <si>
    <t xml:space="preserve">RioCan Cares Community Impact  </t>
  </si>
  <si>
    <t>Certifications &amp; Ratings (Developments)</t>
  </si>
  <si>
    <t>LEED*</t>
  </si>
  <si>
    <t>Toronto Green Standards- Tier 2*</t>
  </si>
  <si>
    <t>Natural gas</t>
  </si>
  <si>
    <r>
      <t>Net Leasable Area (NLA) 
(Million sqft.)</t>
    </r>
    <r>
      <rPr>
        <b/>
        <vertAlign val="superscript"/>
        <sz val="11"/>
        <color theme="1"/>
        <rFont val="Calibri"/>
        <family val="2"/>
        <scheme val="minor"/>
      </rPr>
      <t>1</t>
    </r>
  </si>
  <si>
    <t>SASB Indicators:
IF-RE-130a.3: Like-for-like percentage change in energy consumption for the portfolio area with data coverage, by property subsector: Please see below tables
IF-RE-130a.4: Percentage of eligible portfolio that (1) has an energy rating and (2) is certified to ENERGY STAR, by property subsector: None, as our commercial properties are categorized as “other” in the Energy Star Portfolio Manager. This report does not include this information for the Residential: High-Rise Multi-Family
IF-RE-130a.5: Description of how building energy management considerations are integrated into property investment analysis and operational strategy: Please see Governance section of the Supplement</t>
  </si>
  <si>
    <t>SASB Indicators:
IF-RE-140a.2:
(1) Total water withdrawn by portfolio area with data coverage: Please see below tables
(2) percentage in regions with High or Extremely High Baseline Water Stress, by property subsector: Not disclosed in this reporting year
IF-RE-410a.2. Percentage of tenants that are separately metered or sub-metered for:
(1) Grid electricity consumption: Currently, RioCan does not track the tenants that are separately metered or sub-metered in the utility data management system. Hence, this information is not reported in this report.
(2) Water withdrawals, by property subsector: Currently, RioCan does not track the tenants that are separately metered or sub-metered in the utility data management system. Hence, this information is not reported in this report.</t>
  </si>
  <si>
    <t>Number of Properties Represented</t>
  </si>
  <si>
    <t>2025 ESG Supplement</t>
  </si>
  <si>
    <t xml:space="preserve">The 2025 ESG Supplement ("Supplement") provides supporting information about RioCan’s approach, performance, and data on material topics. </t>
  </si>
  <si>
    <t>This Supplement covers the period from January 1, 2024 to December 31, 2024.</t>
  </si>
  <si>
    <r>
      <t xml:space="preserve">Date of most recent report: </t>
    </r>
    <r>
      <rPr>
        <sz val="11"/>
        <rFont val="Calibri"/>
        <family val="2"/>
        <scheme val="minor"/>
      </rPr>
      <t>June 24, 2024</t>
    </r>
  </si>
  <si>
    <t>*178 properties is the number of properties that were operational within RioCan’s portfolio as of December 31, 2024 and aligns with the number of properties disclosed in the 2024 Annual Report. This metric does not align with the data boundaries of this Supplement, as the data boundaries of this Supplement includes properties that were operational, equity accounted investments, and properties where RioCan has less than 25% interest.</t>
  </si>
  <si>
    <t>Number of employees**: 536</t>
  </si>
  <si>
    <r>
      <t xml:space="preserve">Scale of the organization (as of December 31, 2024)
</t>
    </r>
    <r>
      <rPr>
        <sz val="11"/>
        <rFont val="Calibri"/>
        <family val="2"/>
        <scheme val="minor"/>
      </rPr>
      <t>i. Total number of operations: 178 properties*
ii. Revenue:</t>
    </r>
    <r>
      <rPr>
        <sz val="11"/>
        <color rgb="FFFF0000"/>
        <rFont val="Calibri"/>
        <family val="2"/>
        <scheme val="minor"/>
      </rPr>
      <t xml:space="preserve"> </t>
    </r>
    <r>
      <rPr>
        <sz val="11"/>
        <rFont val="Calibri"/>
        <family val="2"/>
        <scheme val="minor"/>
      </rPr>
      <t>$1.24B</t>
    </r>
  </si>
  <si>
    <r>
      <t>RioCan Portfolio as of December 31,</t>
    </r>
    <r>
      <rPr>
        <b/>
        <sz val="11"/>
        <color theme="8"/>
        <rFont val="Calibri"/>
        <family val="2"/>
        <scheme val="minor"/>
      </rPr>
      <t xml:space="preserve"> </t>
    </r>
    <r>
      <rPr>
        <b/>
        <sz val="11"/>
        <color theme="0"/>
        <rFont val="Calibri"/>
        <family val="2"/>
        <scheme val="minor"/>
      </rPr>
      <t>2024</t>
    </r>
  </si>
  <si>
    <t>2024 Annual Report</t>
  </si>
  <si>
    <t>2025 ESG Report</t>
  </si>
  <si>
    <t>1. Percent of properties using RioCan's sustainability design and construction requirements: 100% of the active developments in the design phase must follow sustainability requirements. Excludes development projects that were on hold in 2024 or where RioCan has minimal influence over the design decisions. 
2. Percent of developments targeting green building certification: ~65% of the new developments are targeting LEED and/or Toronto Green Standard Tier 2 certifications. Excludes development projects that were on hold in 2024 or where RioCan has minimal influence over the design decisions.</t>
  </si>
  <si>
    <r>
      <t xml:space="preserve"> </t>
    </r>
    <r>
      <rPr>
        <b/>
        <sz val="8"/>
        <color theme="1"/>
        <rFont val="Calibri"/>
        <family val="2"/>
        <scheme val="minor"/>
      </rPr>
      <t xml:space="preserve">Assumptions </t>
    </r>
    <r>
      <rPr>
        <sz val="8"/>
        <color theme="1"/>
        <rFont val="Calibri"/>
        <family val="2"/>
        <scheme val="minor"/>
      </rPr>
      <t xml:space="preserve">
•Active population list used as of December 31, 2024
•Population headcount and metrics shown above include active/inactive employees including full-time, part-time and contract employees
•Seasonal employees and students are not included as these contracts are for short periods (3 months or less) as the need arises
•RioCan Board of Trustees not included in total population headcount</t>
    </r>
  </si>
  <si>
    <t>•485 employees completed scorecards in 2024 which is 100% of eligible permanent employees
•Does not include part-time or contract employees</t>
  </si>
  <si>
    <t>25.37% of the total population (536) is comprised of females in management</t>
  </si>
  <si>
    <t>51.91% of the total management population (262) is comprised of females</t>
  </si>
  <si>
    <r>
      <rPr>
        <b/>
        <sz val="8"/>
        <rFont val="Calibri"/>
        <family val="2"/>
        <scheme val="minor"/>
      </rPr>
      <t xml:space="preserve">Assumptions </t>
    </r>
    <r>
      <rPr>
        <sz val="8"/>
        <rFont val="Calibri"/>
        <family val="2"/>
        <scheme val="minor"/>
      </rPr>
      <t xml:space="preserve">
•Active population list used as of December 31, 2024
•Population Headcount and Metrics shown above include active/inactive employees including full-time, part-time and contract employees
•Seasonal employees and students are not included as these contracts are for short periods (3 months or less) as the need arises
•RioCan Board of Trustees not included in total population headcount
•Millennial age range definition used: Based on PEW Research, and E&amp;Y's survey results, the age group used here is those born between 1981-1996
•Management positions outlined in the disclosure are based on people-managers and/or the management-level functions of the role</t>
    </r>
  </si>
  <si>
    <t>75+</t>
  </si>
  <si>
    <t>SASB IF-RE-000.A</t>
  </si>
  <si>
    <t>2025 ESG Report page 5
2025 ESG Supplement: About RioCan</t>
  </si>
  <si>
    <t>2025 ESG Supplement: Environment</t>
  </si>
  <si>
    <t>Contract Employee Headcount, by Gender</t>
  </si>
  <si>
    <t>2025 ESG Supplement: Climate</t>
  </si>
  <si>
    <t>2025 ESG Supplement: Climate &amp; Environment</t>
  </si>
  <si>
    <t>2025 ESG Report page 9</t>
  </si>
  <si>
    <t>2025 ESG Report page 19
2025 ESG Supplement: Tenants</t>
  </si>
  <si>
    <t>2025 ESG Supplement: Tenants</t>
  </si>
  <si>
    <t>60+</t>
  </si>
  <si>
    <t>70+</t>
  </si>
  <si>
    <t>Employee Category by Gender</t>
  </si>
  <si>
    <t>Total Number of Employees by Employment Type, by Gender</t>
  </si>
  <si>
    <t>Total number of Employees by Employment Contract, by Region</t>
  </si>
  <si>
    <t>Total Number of Employees by Employee Contract, by Gender</t>
  </si>
  <si>
    <t>Collective Bargaining Agreements (CBA) - Percentage of Total Employees covered by Collective Bargaining Agreements</t>
  </si>
  <si>
    <t>Percentage of Employees receiving Regular Performance and Career Development Reviews</t>
  </si>
  <si>
    <t>Millennial Employees: Employee Category by Gender</t>
  </si>
  <si>
    <t>New Hires</t>
  </si>
  <si>
    <t>Work Related Injuries - Employees</t>
  </si>
  <si>
    <t>For more information, please refer to our Supplier Code of Conduct</t>
  </si>
  <si>
    <t>Local Habitats served</t>
  </si>
  <si>
    <r>
      <t>Average training hours per year per employee</t>
    </r>
    <r>
      <rPr>
        <vertAlign val="superscript"/>
        <sz val="11"/>
        <rFont val="Calibri"/>
        <family val="2"/>
        <scheme val="minor"/>
      </rPr>
      <t>1, 2</t>
    </r>
  </si>
  <si>
    <t>RioCan Yonge Eglinton Centre, 2300 Yonge Street, Suite 2200, Toronto, Ontario M4P 1E4</t>
  </si>
  <si>
    <t>Absolute Energy (Retail, Shopping Centre)</t>
  </si>
  <si>
    <t>Like-for-Like Energy (Retail, Shopping Centre)</t>
  </si>
  <si>
    <t>Like-for-Like Energy (Retail, High Street)</t>
  </si>
  <si>
    <t>Like-for-Like Energy (Retail, Warehouse)</t>
  </si>
  <si>
    <t>RioCan's Scope 1 &amp; 2 GHG emissions</t>
  </si>
  <si>
    <r>
      <t xml:space="preserve">In 2023, RioCan developed a Data Management Plan to outline clear, repeatable accounting practices for calculating, quality checking and reporting energy and greenhouse gas (GHG) performance data for operational assets in reference to the GHG Protocol Corporate Standard and Scope 2 Guidance. This contributes to consistent performance indicators for GRESB and public reporting, as well as decision-useful information for asset management teams to support our environmental performance objectives.
</t>
    </r>
    <r>
      <rPr>
        <b/>
        <sz val="11"/>
        <rFont val="Calibri"/>
        <family val="2"/>
        <scheme val="minor"/>
      </rPr>
      <t xml:space="preserve">Boundary consolidation
</t>
    </r>
    <r>
      <rPr>
        <sz val="11"/>
        <rFont val="Calibri"/>
        <family val="2"/>
        <scheme val="minor"/>
      </rPr>
      <t xml:space="preserve">RioCan uses the operational control approach in establishing boundaries. The GHG Protocol defines operational control as having “the full authority to introduce and implement operating policies at the operation”. To assess asset operational control, RioCan references GRESB guidance, which defines operational control as having the ability to introduce and implement operating policies, health and safety policies, and/or environmental policies. From this definition, RioCan bases its emissions allocation approach on asset archetypes within its portfolio. This simplified approach is conducive to consistent yearly GHG measurement and aligns with peer practices. Below table summarizes the approach:
</t>
    </r>
    <r>
      <rPr>
        <b/>
        <sz val="11"/>
        <rFont val="Calibri"/>
        <family val="2"/>
        <scheme val="minor"/>
      </rPr>
      <t xml:space="preserve">
</t>
    </r>
    <r>
      <rPr>
        <sz val="11"/>
        <rFont val="Calibri"/>
        <family val="2"/>
        <scheme val="minor"/>
      </rPr>
      <t xml:space="preserve">
</t>
    </r>
  </si>
  <si>
    <t>Emission Scope</t>
  </si>
  <si>
    <t>1 Engaged with investors and potential investors through various communication channels
2 Tenant engagement survey was conducted in 2023. For more information, please refer to the Tenant tab
3 Our sites have community engagement programs (e.g. farmers market, job fair, blood drives, etc.)
4 Employee engagement survey was conducted in 2024. For more information, please refer to p. 15 from the 2025 ESG Report</t>
  </si>
  <si>
    <r>
      <rPr>
        <b/>
        <sz val="11"/>
        <rFont val="Calibri"/>
        <family val="2"/>
        <scheme val="minor"/>
      </rPr>
      <t xml:space="preserve">
Occupational Health and Safety Management System</t>
    </r>
    <r>
      <rPr>
        <sz val="11"/>
        <rFont val="Calibri"/>
        <family val="2"/>
        <scheme val="minor"/>
      </rPr>
      <t xml:space="preserve">
RioCan has voluntarily aligned its occupational health and safety management system with ISO 45001:2018. The program is dictated by RioCan’s Health and Safety Policy and a collection of guidelines serving as the company’s Health and Safety Manual. The person responsible for the administration of the OHS management system is the Senior Manager, Health &amp; Safety and Emergency Management. The continual improvement of the OHS management system is achieved by documented annual reviews, monthly and annual inspections of the workplace, employee participation and analysis of leading indicators.
The hazard identification process is carried out in three ways: (1) Found in RioCan's Sustainable Development Policy, every RioCan employee is trained to identify and immediately report any potential hazards to their supervisor; (2) Formally, Property Management teams complete monthly health and safety inspections and submit the results through an online platform for review by the Senior Manager, Health &amp; Safety and Emergency Management.  Procedures for these inspections are dictated by HSG-11: Health and Safety Workplace Inspections; and (3) A comprehensive annual audit completed by all Property Management teams and verified by the Senior Manager, Health &amp; Safety and Emergency Management.
Risk assessments are carried out by Property Management teams, JHSCs and HSRs, as well as the Senior Manager, Health &amp; Safety and Emergency Management.  While elimination is the most common corrective action used to mitigate risk, substitution, engineering, and administrative controls, as well as the adoption of personal protective equipment, are measures that are continually evaluated and, where applicable, implemented depending on the circumstances and degree of risk. Incident investigations are administered fostering a collaborative process with the goal of discovering the root cause(s).  This process is guided by HSG-06: Accident Investigations and reinforced through OHS training.  RioCan’s Discrimination and Harassment Policy, as well as HSG-20: Refusing Unsafe Work Guideline, further serve to provide assistance and guidance for matters involving workplace violence and harassment and instruct employees on their right to refuse or stop unsafe work, respectively. More details can be found on RioCan's Sustainable Development Policy, Safety Policy and Health and Safety Policy.
</t>
    </r>
    <r>
      <rPr>
        <b/>
        <sz val="11"/>
        <rFont val="Calibri"/>
        <family val="2"/>
        <scheme val="minor"/>
      </rPr>
      <t>Occupational Health Services</t>
    </r>
    <r>
      <rPr>
        <sz val="11"/>
        <rFont val="Calibri"/>
        <family val="2"/>
        <scheme val="minor"/>
      </rPr>
      <t xml:space="preserve">
RioCan utilizes a third party vendor to provide Occupational Health Services to our employees to help with a wide range of issues, including: 
• Life: Stress/Overload, Anxiety, Depression, Grief/Loss, Community Resources 
• Family: Parenting, Separation/Divorce, Blended Families, Caring for Older Adults, Education 
• Finances: Saving/Investing, Debt Management, Estate Planning/Wills, Home Buying/Renting 
• Work: Work Relationships, Job Stress/Burnout, Managing People 
• Health: Fitness/Nutrition, Sleep, Addiction/Recovery, Smoking Cessation 
Employees who participate in the services offered have full confidentiality as the vendor does not communicate to the company which employees have used the services or what services are used.  </t>
    </r>
  </si>
  <si>
    <t>Target type</t>
  </si>
  <si>
    <t>Emissions in scope</t>
  </si>
  <si>
    <t>SBTi target statement</t>
  </si>
  <si>
    <t>Near-term</t>
  </si>
  <si>
    <t>Scope 1 and 2</t>
  </si>
  <si>
    <t>RioCan commits to reduce absolute scope 1 and 2 emissions 46.2% by 2030 from a 2019 base year.</t>
  </si>
  <si>
    <t xml:space="preserve">Scope 3 </t>
  </si>
  <si>
    <t>RioCan commits to reduce absolute scope 3 emissions from downstream-leased assets (i.e., tenant emissions) 28.0% by 2030 from a 2019 base year.</t>
  </si>
  <si>
    <t>RioCan commits to reduce scope 3 emissions from capital goods (i.e., new developments) 55.0% on an intensity basis (tCO2e/square foot) by 2030 from a 2019 base year.</t>
  </si>
  <si>
    <t xml:space="preserve">Long-term </t>
  </si>
  <si>
    <t>Scope 1, 2 and 3</t>
  </si>
  <si>
    <t>RioCan commits to reduce absolute scope 1, 2 &amp; 3 GHG emissions 90% by 2050 from a 2019 base year.
RioCan commits to reach net-zero GHG emissions across the value chain by 2050.</t>
  </si>
  <si>
    <t>In 2024, the total NLA certified under BOMA BEST represented over 75% of our portfolio. We plan to have 90% of our portfolio BOMA BEST certified by 2030.</t>
  </si>
  <si>
    <t>% of employees*</t>
  </si>
  <si>
    <t>RioCan owns less than 50%
(where RioCan has no operational control)</t>
  </si>
  <si>
    <t>Land lease
(where RioCan has no operational control)</t>
  </si>
  <si>
    <r>
      <rPr>
        <b/>
        <sz val="11"/>
        <rFont val="Calibri"/>
        <family val="2"/>
        <scheme val="minor"/>
      </rPr>
      <t>Scope 3 emissions methodology for downstream-leased assets</t>
    </r>
    <r>
      <rPr>
        <sz val="11"/>
        <rFont val="Calibri"/>
        <family val="2"/>
        <scheme val="minor"/>
      </rPr>
      <t xml:space="preserve">
</t>
    </r>
    <r>
      <rPr>
        <b/>
        <sz val="11"/>
        <rFont val="Calibri"/>
        <family val="2"/>
        <scheme val="minor"/>
      </rPr>
      <t>Energy measurement and analysis</t>
    </r>
    <r>
      <rPr>
        <sz val="11"/>
        <rFont val="Calibri"/>
        <family val="2"/>
        <scheme val="minor"/>
      </rPr>
      <t xml:space="preserve">
1. Source: Energy consists of electricity and natural gas consumed by the spaces that are not under operational control for the calendar year.
2. Boundaries: The energy data associated with Scope 3 emissions pertains to: 
a. Spaces where the company does not have operational control
b. The energy (electricity and natural gas) consumption is aggregated by a third-party data management platform from bills provided by utility providers to RioCan 
c. The energy data provided to RioCan from third-party property management partners
d. The energy data collected directly from utility providers to comply with Ontario's Energy and Water Reporting and Benchmarking (EWRB) ordinance
3. Time-based estimation: RioCan applies estimates to fill all time coverage gaps (e.g., missing bill data) via the third-party data management platform. Depending on the amount of data that is available the platform’s methodology uses a combination of asset data extrapolation and industry benchmarks from the US Energy Information Administration to make the estimates. In practice, if an asset is missing a month of data but has prior year usage, that prior year usage becomes the estimate. If the asset is missing more than six months of data, the energy consumption is estimated using benchmarks. 
4. Floor-based estimation: RioCan also estimates the energy performance of spaces where data is unavailable (e.g., the tenant receives the bill directly). In cases like this, RioCan applies a combination of data extrapolation and industry benchmarks from US Energy Information Administration to do so.
5. RioCan reports its energy consumption in MWh for natural gas and electricity. However, depending on the source data, some conversions need to be made. In these cases the consumption is converted by a third-party utility and data management platform into MWh using conversion factors from Energy Star.
</t>
    </r>
    <r>
      <rPr>
        <b/>
        <sz val="11"/>
        <rFont val="Calibri"/>
        <family val="2"/>
        <scheme val="minor"/>
      </rPr>
      <t>Emissions calculations</t>
    </r>
    <r>
      <rPr>
        <sz val="11"/>
        <rFont val="Calibri"/>
        <family val="2"/>
        <scheme val="minor"/>
      </rPr>
      <t xml:space="preserve">
6. Once energy data is analyzed and consolidated, RioCan applies factors to quantify emissions. RioCan uses Environment Canada’s National Inventory Report Parts 2 &amp; 3 which provides the emissions factors for each source and type of energy by province. At the time of the quantification done on March 2025, the latest National Inventory Report has not been released, so RioCan has proceeded with currently available information from National Inventory Report 1990–2022: Greenhouse Gas Sources and Sinks in Canada, Part 2 &amp; 3.
</t>
    </r>
  </si>
  <si>
    <t>Total Property Taxes Incurred in our Operational Communities</t>
  </si>
  <si>
    <t>Tenant Survey*</t>
  </si>
  <si>
    <t>Gross Floor Area
million sqft.</t>
  </si>
  <si>
    <t>*Also includes development projects that are registered for the certification</t>
  </si>
  <si>
    <r>
      <rPr>
        <b/>
        <sz val="11"/>
        <rFont val="Calibri"/>
        <family val="2"/>
        <scheme val="minor"/>
      </rPr>
      <t xml:space="preserve">Emission sources 
</t>
    </r>
    <r>
      <rPr>
        <sz val="11"/>
        <rFont val="Calibri"/>
        <family val="2"/>
        <scheme val="minor"/>
      </rPr>
      <t xml:space="preserve">It includes emissions from the following greenhouse gases: carbon dioxide (CO2), methane (CH4), nitrous oxide (N2O) from energy consumed at real estate assets, including emissions related to electricity and fuel (e.g., natural gas). The inventory excludes immaterial emissions from back-up fuels and refrigerants. Over time, RioCan will strive to improve data availability for these sources. Global Warming Potential (GWP) values as reported by the Intergovernmental Panel on Climate Change (IPCC)’s Fourth Assessment Report were used to calculate CO2e.
</t>
    </r>
    <r>
      <rPr>
        <b/>
        <strike/>
        <sz val="11"/>
        <rFont val="Calibri"/>
        <family val="2"/>
        <scheme val="minor"/>
      </rPr>
      <t xml:space="preserve">
</t>
    </r>
    <r>
      <rPr>
        <b/>
        <sz val="11"/>
        <rFont val="Calibri"/>
        <family val="2"/>
        <scheme val="minor"/>
      </rPr>
      <t>Scope 1 and 2 emissions methodology</t>
    </r>
    <r>
      <rPr>
        <b/>
        <strike/>
        <sz val="11"/>
        <rFont val="Calibri"/>
        <family val="2"/>
        <scheme val="minor"/>
      </rPr>
      <t xml:space="preserve">
</t>
    </r>
    <r>
      <rPr>
        <b/>
        <sz val="11"/>
        <rFont val="Calibri"/>
        <family val="2"/>
        <scheme val="minor"/>
      </rPr>
      <t xml:space="preserve">Energy measurement and analysis
</t>
    </r>
    <r>
      <rPr>
        <sz val="11"/>
        <rFont val="Calibri"/>
        <family val="2"/>
        <scheme val="minor"/>
      </rPr>
      <t>1. Source: Energy consists of electricity and natural gas consumed by the assets under operational control for the calendar year.</t>
    </r>
    <r>
      <rPr>
        <strike/>
        <sz val="11"/>
        <rFont val="Calibri"/>
        <family val="2"/>
        <scheme val="minor"/>
      </rPr>
      <t xml:space="preserve">
</t>
    </r>
    <r>
      <rPr>
        <sz val="11"/>
        <rFont val="Calibri"/>
        <family val="2"/>
        <scheme val="minor"/>
      </rPr>
      <t xml:space="preserve">
2. Boundaries: The energy data associated with scope 1 and 2 emissions pertains to: 
a. Spaces where the company has operational control 
b. The energy (electricity and natural gas) consumption is aggregated by a third-party data management platform from bills provided by utility providers to RioCan (i.e., bills that RioCan pays)
3. Estimation: For public reporting, RioCan applies estimates to fill all time coverage gaps (e.g., missing bill data) via the third-party data management platform. Depending on the amount of data that is available, the platform’s methodology uses a combination of asset data extrapolation and industry benchmarks from the US Energy Information Administration to make the estimates. In practice, if an asset is missing a month of data but has prior year usage, that prior year usage becomes the estimate. If the asset is missing more than six months of data, the energy consumption is estimated using benchmarks.
4. RioCan reports its energy consumption in MWh for natural gas and electricity.  However, natural gas consumption in the utility invoices is provided in cubic meters or giga joules and electricity consumption is provided in kWh in the utility invoice. This consumption is converted by a third-party utility and data management platform into MWh using conversion factor from Energy Star (</t>
    </r>
    <r>
      <rPr>
        <u/>
        <sz val="11"/>
        <color rgb="FF0070C0"/>
        <rFont val="Calibri"/>
        <family val="2"/>
        <scheme val="minor"/>
      </rPr>
      <t>https://portfoliomanager.energystar.gov/pdf/reference/Thermal%20Conversions.pdf</t>
    </r>
    <r>
      <rPr>
        <sz val="11"/>
        <rFont val="Calibri"/>
        <family val="2"/>
        <scheme val="minor"/>
      </rPr>
      <t>). Energy was converted from m</t>
    </r>
    <r>
      <rPr>
        <vertAlign val="superscript"/>
        <sz val="11"/>
        <rFont val="Calibri"/>
        <family val="2"/>
        <scheme val="minor"/>
      </rPr>
      <t>3</t>
    </r>
    <r>
      <rPr>
        <sz val="11"/>
        <rFont val="Calibri"/>
        <family val="2"/>
        <scheme val="minor"/>
      </rPr>
      <t xml:space="preserve"> to kWh using a conversion factor of 10.64 m</t>
    </r>
    <r>
      <rPr>
        <vertAlign val="superscript"/>
        <sz val="11"/>
        <rFont val="Calibri"/>
        <family val="2"/>
        <scheme val="minor"/>
      </rPr>
      <t>3</t>
    </r>
    <r>
      <rPr>
        <sz val="11"/>
        <rFont val="Calibri"/>
        <family val="2"/>
        <scheme val="minor"/>
      </rPr>
      <t xml:space="preserve">/kWh, then from kWh to MWh using a conversion factor of 1000 kWh/MWh.
</t>
    </r>
    <r>
      <rPr>
        <b/>
        <sz val="11"/>
        <rFont val="Calibri"/>
        <family val="2"/>
        <scheme val="minor"/>
      </rPr>
      <t xml:space="preserve">Emissions calculations
</t>
    </r>
    <r>
      <rPr>
        <sz val="11"/>
        <rFont val="Calibri"/>
        <family val="2"/>
        <scheme val="minor"/>
      </rPr>
      <t>5. Once energy data is analyzed and consolidated, RioCan applies factors to quantify emissions. RioCan uses Environment Canada’s National Inventory Report Parts 2 &amp; 3 which provides the emissions factors for each source and type of energy by province. At the time of the quantification done on March 2025, the latest National Inventory Report has not been released, so RioCan has proceeded with currently available information from  National Inventory Report 1990–2022: Greenhouse Gas Sources and Sinks in Canada, Part 2 &amp; 3. These emission factors are utilized in the computation of both location- and market-based emissions, as residual mix emission factors are not presently accessible in Canada. The market-based figures have been revised to account for the acquisition of green electricity certificates.</t>
    </r>
  </si>
  <si>
    <t>Allocated Amount (Millions)</t>
  </si>
  <si>
    <t>Completed
Q2 2024</t>
  </si>
  <si>
    <t>Investment in learning and development*</t>
  </si>
  <si>
    <t>No recorded injuries</t>
  </si>
  <si>
    <r>
      <t>$ Fundraised by RioCan</t>
    </r>
    <r>
      <rPr>
        <vertAlign val="superscript"/>
        <sz val="11"/>
        <rFont val="Calibri"/>
        <family val="2"/>
        <scheme val="minor"/>
      </rPr>
      <t>1</t>
    </r>
  </si>
  <si>
    <r>
      <t>Time (Volunteer time)</t>
    </r>
    <r>
      <rPr>
        <vertAlign val="superscript"/>
        <sz val="11"/>
        <rFont val="Calibri"/>
        <family val="2"/>
        <scheme val="minor"/>
      </rPr>
      <t>2</t>
    </r>
  </si>
  <si>
    <r>
      <rPr>
        <vertAlign val="superscript"/>
        <sz val="8"/>
        <color theme="1"/>
        <rFont val="Calibri"/>
        <family val="2"/>
        <scheme val="minor"/>
      </rPr>
      <t>2</t>
    </r>
    <r>
      <rPr>
        <sz val="8"/>
        <color theme="1"/>
        <rFont val="Calibri"/>
        <family val="2"/>
        <scheme val="minor"/>
      </rPr>
      <t>Based on hourly rate of $37.18</t>
    </r>
  </si>
  <si>
    <r>
      <t>Donated Space</t>
    </r>
    <r>
      <rPr>
        <vertAlign val="superscript"/>
        <sz val="11"/>
        <rFont val="Calibri"/>
        <family val="2"/>
        <scheme val="minor"/>
      </rPr>
      <t>3</t>
    </r>
  </si>
  <si>
    <r>
      <rPr>
        <vertAlign val="superscript"/>
        <sz val="8"/>
        <color theme="1"/>
        <rFont val="Calibri"/>
        <family val="2"/>
        <scheme val="minor"/>
      </rPr>
      <t>1</t>
    </r>
    <r>
      <rPr>
        <sz val="8"/>
        <color theme="1"/>
        <rFont val="Calibri"/>
        <family val="2"/>
        <scheme val="minor"/>
      </rPr>
      <t>$ Fundraised for Indigo Love of Reading through March Break &amp; Back to School Activities</t>
    </r>
  </si>
  <si>
    <r>
      <rPr>
        <vertAlign val="superscript"/>
        <sz val="8"/>
        <color theme="1"/>
        <rFont val="Calibri"/>
        <family val="2"/>
        <scheme val="minor"/>
      </rPr>
      <t>3</t>
    </r>
    <r>
      <rPr>
        <sz val="8"/>
        <color theme="1"/>
        <rFont val="Calibri"/>
        <family val="2"/>
        <scheme val="minor"/>
      </rPr>
      <t>Includes in kind marketing &amp; foregone revenue</t>
    </r>
  </si>
  <si>
    <r>
      <t xml:space="preserve">Non-recoverable salaries and benefits
</t>
    </r>
    <r>
      <rPr>
        <sz val="8"/>
        <color rgb="FF000000"/>
        <rFont val="Calibri"/>
        <family val="2"/>
        <scheme val="minor"/>
      </rPr>
      <t>(including internal leasing &amp; capitalized for development)</t>
    </r>
  </si>
  <si>
    <t>*We do not conduct tenant survey every year</t>
  </si>
  <si>
    <t>The boundaries of this report include all properties that were operational in 2024, properties in which RioCan has less than 25% ownership, and properties in which RioCan has equity-accounted investments. It covers owned, acquired, operated, and under development properties managed by RioCan. It does not include properties that were sold in 2024.</t>
  </si>
  <si>
    <t>RioCan REIT, Publicly traded on the Toronto Stock Exchange under the ticker REI.UN</t>
  </si>
  <si>
    <r>
      <rPr>
        <vertAlign val="superscript"/>
        <sz val="8"/>
        <color theme="1"/>
        <rFont val="Calibri"/>
        <family val="2"/>
        <scheme val="minor"/>
      </rPr>
      <t>1</t>
    </r>
    <r>
      <rPr>
        <sz val="8"/>
        <color theme="1"/>
        <rFont val="Calibri"/>
        <family val="2"/>
        <scheme val="minor"/>
      </rPr>
      <t>Floor area is reported at 100% ownership using gross floor area (GFA) to provide a better understanding of operational performance and efficiency. GFA is the total property square footage, measured between the principal exterior surfaces of the enclosing fixed walls of the building(s). GFA includes common areas, hallways, etc. It is different from net leasable area (NLA) which only includes floor area that is leased by tenants. NLA is reported in the 2024 Annual Report.</t>
    </r>
  </si>
  <si>
    <r>
      <rPr>
        <b/>
        <sz val="11"/>
        <rFont val="Calibri"/>
        <family val="2"/>
        <scheme val="minor"/>
      </rPr>
      <t xml:space="preserve">Green Bond
</t>
    </r>
    <r>
      <rPr>
        <sz val="11"/>
        <rFont val="Calibri"/>
        <family val="2"/>
        <scheme val="minor"/>
      </rPr>
      <t xml:space="preserve">In 2020, RioCan established a Green Bond Framework. Using our Green Bond Framework, we funded eligible green projects through two green bonds: $350 million in March 2020 and $500 million in December 2020, both issued at par. In March 2021 and December 2021, we published our first and second Green Bond Report, respectively. In November 2022, we published our third Green Bond Report. As explained in these reports, the proceeds were fully allocated to eligible green projects that meet the RioCan Green Bond Framework eligibility criteria. </t>
    </r>
  </si>
  <si>
    <r>
      <rPr>
        <b/>
        <sz val="11"/>
        <rFont val="Calibri"/>
        <family val="2"/>
        <scheme val="minor"/>
      </rPr>
      <t xml:space="preserve">Allocation approach
</t>
    </r>
    <r>
      <rPr>
        <sz val="11"/>
        <rFont val="Calibri"/>
        <family val="2"/>
        <scheme val="minor"/>
      </rPr>
      <t xml:space="preserve">While internally RioCan uses both location-based and market-based approaches for quantifying emissions, for the purposes of tracking progress to targets and public disclosure, RioCan employs the market-based approach.
</t>
    </r>
    <r>
      <rPr>
        <b/>
        <sz val="11"/>
        <rFont val="Calibri"/>
        <family val="2"/>
        <scheme val="minor"/>
      </rPr>
      <t xml:space="preserve">
Time boundaries
</t>
    </r>
    <r>
      <rPr>
        <sz val="11"/>
        <rFont val="Calibri"/>
        <family val="2"/>
        <scheme val="minor"/>
      </rPr>
      <t xml:space="preserve">When reporting GHG data, RioCan reports according to the calendar year. For this report, the reporting period covers January 1, 2024 to December 31, 2024 for the portfolio as of December 31, 2024.
</t>
    </r>
    <r>
      <rPr>
        <b/>
        <sz val="11"/>
        <rFont val="Calibri"/>
        <family val="2"/>
        <scheme val="minor"/>
      </rPr>
      <t xml:space="preserve">Portfolio boundaries
</t>
    </r>
    <r>
      <rPr>
        <sz val="11"/>
        <rFont val="Calibri"/>
        <family val="2"/>
        <scheme val="minor"/>
      </rPr>
      <t xml:space="preserve">RioCan includes all assets owned and "stabilized" as of the end of the current reporting year. “Stabilized” is defined as assets that completed construction two years prior to the start of the reporting period.
</t>
    </r>
    <r>
      <rPr>
        <b/>
        <sz val="11"/>
        <rFont val="Calibri"/>
        <family val="2"/>
        <scheme val="minor"/>
      </rPr>
      <t>Previous year adjustments</t>
    </r>
    <r>
      <rPr>
        <sz val="11"/>
        <rFont val="Calibri"/>
        <family val="2"/>
        <scheme val="minor"/>
      </rPr>
      <t xml:space="preserve">
RioCan will update previous years' data to account for acquisitions and dispositions of assets as well as data quality improvements. In accordance with this policy, in the current year, the base year and prior four years were restated to reflect such changes.
</t>
    </r>
  </si>
  <si>
    <t>Associated Natural Gas
(MWh)</t>
  </si>
  <si>
    <t>Associated Electricity
(MWh)</t>
  </si>
  <si>
    <t>Market-Based GHG Emissions by Property Type</t>
  </si>
  <si>
    <t>2021-2024</t>
  </si>
  <si>
    <t>2023/2024</t>
  </si>
  <si>
    <t>2023 vs. 2024</t>
  </si>
  <si>
    <t>Scope 3</t>
  </si>
  <si>
    <t>For more information on RioCan's Green Bond Framework and Green Bond Report, please refer to the "Reports &amp; Disclosures" sub-section under the 'Corporate Responsibility' section on our webpage.</t>
  </si>
  <si>
    <r>
      <rPr>
        <vertAlign val="superscript"/>
        <sz val="8"/>
        <color theme="1"/>
        <rFont val="Calibri"/>
        <family val="2"/>
        <scheme val="minor"/>
      </rPr>
      <t>1</t>
    </r>
    <r>
      <rPr>
        <sz val="8"/>
        <color theme="1"/>
        <rFont val="Calibri"/>
        <family val="2"/>
        <scheme val="minor"/>
      </rPr>
      <t xml:space="preserve"> These numbers reflect only the training hours tracked by the RioCan People &amp; Culture team, and not at the department level. Hence, they don’t provide a fulsome view of all learning &amp; development activities at RioCan.
</t>
    </r>
    <r>
      <rPr>
        <vertAlign val="superscript"/>
        <sz val="8"/>
        <color theme="1"/>
        <rFont val="Calibri"/>
        <family val="2"/>
        <scheme val="minor"/>
      </rPr>
      <t>2</t>
    </r>
    <r>
      <rPr>
        <sz val="8"/>
        <color theme="1"/>
        <rFont val="Calibri"/>
        <family val="2"/>
        <scheme val="minor"/>
      </rPr>
      <t xml:space="preserve"> 2024 calculation is based on active employees as of December 31, 2024. Employees on STD, LTD, unpaid leave, parental leave, etc., are considered inactive. </t>
    </r>
  </si>
  <si>
    <r>
      <rPr>
        <b/>
        <sz val="11"/>
        <rFont val="Calibri"/>
        <family val="2"/>
        <scheme val="minor"/>
      </rPr>
      <t>Training and Development</t>
    </r>
    <r>
      <rPr>
        <sz val="11"/>
        <rFont val="Calibri"/>
        <family val="2"/>
        <scheme val="minor"/>
      </rPr>
      <t xml:space="preserve">
We emphasize training and development to support our employees in advancing their careers. Our in-house initiatives include:
• A robust orientation and onboarding program that encompasses job shadowing, on-the-job training, formal training for specific financial systems, IT training, Annual Code of Conduct training (100% completion rate), Crisis Management Training, Respect at Work, Health and Safety, and Emergency Preparedness training
• A formal mentorship program that supports learning and development
• Courses on communication, leadership and management, interdepartmental learning sessions, online training programs (including technical skills), paid internships, leadership development programs with small group discussions and role plays with a professional coach, career planning services with support of a formal leadership attributes model
• Introduced a formalized Career Paths Model
• Introduced a best in class integrated and agile talent solution for goal setting, performance reviews, personal development, and day-to-day recognition 
• Reimbursement of up to $2,000 per calendar year for the cost of relevant external training and/or external professional coaching. Effective January 1, 2025, the annual reimbursement for eligible external training or coaching has increased from $2,000 to $3,000.
• Sustainability training on topics such as GRESB, EWRB and Operations Guidelines
• 100% reimbursement of annual membership dues related to membership in recognized, work-related professional associations
• Quarterly Employee Financial Calls – held after the release of RioCan’s quarterly earning calls, these sessions provide a summary of RioCan’s financial results to the employees
We have introduced an online Hub on our Intranet that is a "one stop shop" for all of the training and development offerings at RioCan.
At RioCan, we provide employee training in ethical standards in the form of programs covering all employees (including part-time) and contractors. Below is a list of training courses relating to ethical standards that must be completed by all new hires (these are applicable to all full-time employees, part-time employees, temporary employees and contractors on the RioCan payroll):
• Code of Business Conduct &amp; Ethics Policy (available on the Corporate Governance page of our website)
• Business Conduct Policies, which training covers the aforementioned Code plus the Whistleblower Policy and the Disclosure, Confidentiality and Restrictions on Trading Policy (also available on the Corporate Governance page of our website)
• Privacy Policy Training
• Respect at Work
• Health and Safety (WHMIS, Policy awareness, Standard First Aid &amp; CPR/AED Training)
In terms of annual recurring training for the same group of employees, in addition to the annual Code of Business Conduct &amp; Ethics Policy and Business Conduct Policies training, we have mandatory Diversity, Equity &amp; Inclusion training as part of the scope of our employee training on ethical standards. </t>
    </r>
  </si>
  <si>
    <t xml:space="preserve">The employee headcount disclosed in this report and supplement is based on actual headcount while the 2024 Annual Report value is based on the active full-time equivalent employees, as of December 31, 2024. 
The frequency and severity rates have been calculated based on 200,000 hours worked. Workers who are not employees but whose work and/or workplace is controlled by the organization have been excluded from this disclosure, as at this time their accident statistics are not tracked. These statistics have been calculated using the format used to determine incident frequency and severity. </t>
  </si>
  <si>
    <t>Assumptions 
•Active population list used as of December 31, 2024
•Population headcount and metrics shown above include active/inactive employees including full-time, part-time and contract employees
•Seasonal employees and students are not included as these contracts are for short periods (3 months or less) as the need arises
•RioCan Board of Trustees are not included in total population headcount</t>
  </si>
  <si>
    <t>*includes property dispositions, terminations, resignations</t>
  </si>
  <si>
    <r>
      <rPr>
        <b/>
        <sz val="8"/>
        <rFont val="Calibri"/>
        <family val="2"/>
        <scheme val="minor"/>
      </rPr>
      <t>Assumptions</t>
    </r>
    <r>
      <rPr>
        <sz val="8"/>
        <rFont val="Calibri"/>
        <family val="2"/>
        <scheme val="minor"/>
      </rPr>
      <t xml:space="preserve">
•Active population list used as of December 31, 2024
•Seasonal employees and students are not included as these contracts are for short periods (3 months or less) as the need arises
•RioCan Board of Trustees are not included in the total population headcount
•Turnover Rate is calculated based on following standard turnover formula:</t>
    </r>
  </si>
  <si>
    <r>
      <t>Total General and Administrative Salaries and Benefits Incurred 
(Thousands of Dollars)</t>
    </r>
    <r>
      <rPr>
        <b/>
        <vertAlign val="superscript"/>
        <sz val="11"/>
        <color theme="1"/>
        <rFont val="Calibri"/>
        <family val="2"/>
        <scheme val="minor"/>
      </rPr>
      <t>1</t>
    </r>
  </si>
  <si>
    <t>*include all active employees</t>
  </si>
  <si>
    <t>*2024 calculation includes Tuition, Seminar and Professional Fee reimbursements as part of the Continuing Education and Training program, this was not available during last year's reporting.</t>
  </si>
  <si>
    <t>**The value shown here is based on actual headcount while the 2024 Annual Report value is based on the active full-time equivalent employees, as of December 31, 2024. Actual headcount is defined in the 'People' tab</t>
  </si>
  <si>
    <t>2024 Annual Report pages 72-73</t>
  </si>
  <si>
    <t>2024 Annual Report pages 25, 72, 73, and 106</t>
  </si>
  <si>
    <t>2024 Annual Report pages 72, 73, and 106</t>
  </si>
  <si>
    <t>2024 Annual Report pages 5, 13, 25, 73
2025 ESG Supplement: Climate &amp; Environment</t>
  </si>
  <si>
    <t>2024 Annual Report pages 13, 25, and 73
2025 ESG Supplement: Climate &amp; Environment</t>
  </si>
  <si>
    <t>Indicator</t>
  </si>
  <si>
    <r>
      <rPr>
        <vertAlign val="superscript"/>
        <sz val="8"/>
        <color theme="1"/>
        <rFont val="Calibri"/>
        <family val="2"/>
        <scheme val="minor"/>
      </rPr>
      <t>1</t>
    </r>
    <r>
      <rPr>
        <sz val="8"/>
        <color theme="1"/>
        <rFont val="Calibri"/>
        <family val="2"/>
        <scheme val="minor"/>
      </rPr>
      <t xml:space="preserve"> Building Owners and Managers Association 
</t>
    </r>
    <r>
      <rPr>
        <vertAlign val="superscript"/>
        <sz val="8"/>
        <color theme="1"/>
        <rFont val="Calibri"/>
        <family val="2"/>
        <scheme val="minor"/>
      </rPr>
      <t xml:space="preserve">2 </t>
    </r>
    <r>
      <rPr>
        <sz val="8"/>
        <color theme="1"/>
        <rFont val="Calibri"/>
        <family val="2"/>
        <scheme val="minor"/>
      </rPr>
      <t xml:space="preserve">Energy Star Portfolio Manager
</t>
    </r>
    <r>
      <rPr>
        <vertAlign val="superscript"/>
        <sz val="8"/>
        <color theme="1"/>
        <rFont val="Calibri"/>
        <family val="2"/>
        <scheme val="minor"/>
      </rPr>
      <t>3</t>
    </r>
    <r>
      <rPr>
        <sz val="8"/>
        <color theme="1"/>
        <rFont val="Calibri"/>
        <family val="2"/>
        <scheme val="minor"/>
      </rPr>
      <t xml:space="preserve">Canada Green Building Council
</t>
    </r>
    <r>
      <rPr>
        <vertAlign val="superscript"/>
        <sz val="8"/>
        <color theme="1"/>
        <rFont val="Calibri"/>
        <family val="2"/>
        <scheme val="minor"/>
      </rPr>
      <t>4</t>
    </r>
    <r>
      <rPr>
        <sz val="8"/>
        <color theme="1"/>
        <rFont val="Calibri"/>
        <family val="2"/>
        <scheme val="minor"/>
      </rPr>
      <t xml:space="preserve">Task Force on Climate-related Financial Disclosures
</t>
    </r>
    <r>
      <rPr>
        <vertAlign val="superscript"/>
        <sz val="8"/>
        <color theme="1"/>
        <rFont val="Calibri"/>
        <family val="2"/>
        <scheme val="minor"/>
      </rPr>
      <t>5</t>
    </r>
    <r>
      <rPr>
        <sz val="8"/>
        <color theme="1"/>
        <rFont val="Calibri"/>
        <family val="2"/>
        <scheme val="minor"/>
      </rPr>
      <t xml:space="preserve">United Nations Sustainable Development Goals
</t>
    </r>
    <r>
      <rPr>
        <vertAlign val="superscript"/>
        <sz val="8"/>
        <color theme="1"/>
        <rFont val="Calibri"/>
        <family val="2"/>
        <scheme val="minor"/>
      </rPr>
      <t>6</t>
    </r>
    <r>
      <rPr>
        <sz val="8"/>
        <color theme="1"/>
        <rFont val="Calibri"/>
        <family val="2"/>
        <scheme val="minor"/>
      </rPr>
      <t xml:space="preserve">Science Based Targets initiative
</t>
    </r>
  </si>
  <si>
    <t xml:space="preserve">The applicable EY's assurance statement can be found on our website. </t>
  </si>
  <si>
    <r>
      <rPr>
        <b/>
        <sz val="11"/>
        <rFont val="Calibri"/>
        <family val="2"/>
        <scheme val="minor"/>
      </rPr>
      <t xml:space="preserve">Employee Committees </t>
    </r>
    <r>
      <rPr>
        <sz val="11"/>
        <rFont val="Calibri"/>
        <family val="2"/>
        <scheme val="minor"/>
      </rPr>
      <t xml:space="preserve">
RioCan relies on employee committees, each with an executive sponsor, to drive ESG performance improvements. 
The </t>
    </r>
    <r>
      <rPr>
        <b/>
        <sz val="11"/>
        <rFont val="Calibri"/>
        <family val="2"/>
        <scheme val="minor"/>
      </rPr>
      <t>Climate Committee</t>
    </r>
    <r>
      <rPr>
        <sz val="11"/>
        <rFont val="Calibri"/>
        <family val="2"/>
        <scheme val="minor"/>
      </rPr>
      <t xml:space="preserve"> embeds climate considerations into RioCan’s organizational objectives. It promotes that our priorities, inputs and achievements towards long- and short-term climate-related goals are fully aligned.
The </t>
    </r>
    <r>
      <rPr>
        <b/>
        <sz val="11"/>
        <rFont val="Calibri"/>
        <family val="2"/>
        <scheme val="minor"/>
      </rPr>
      <t>Diversity, Equity and Inclusion (DEI) Committee</t>
    </r>
    <r>
      <rPr>
        <sz val="11"/>
        <rFont val="Calibri"/>
        <family val="2"/>
        <scheme val="minor"/>
      </rPr>
      <t xml:space="preserve"> encourages that every RioCan employee, regardless of race, gender, age, sexual orientation, physical ability or company position has an equal opportunity for success, feels a sense of belonging, and is empowered to contribute to advancing DEI in the workplace and the communities we serve. 
The mission of the </t>
    </r>
    <r>
      <rPr>
        <b/>
        <sz val="11"/>
        <rFont val="Calibri"/>
        <family val="2"/>
        <scheme val="minor"/>
      </rPr>
      <t xml:space="preserve">Health and Wellness Committee </t>
    </r>
    <r>
      <rPr>
        <sz val="11"/>
        <rFont val="Calibri"/>
        <family val="2"/>
        <scheme val="minor"/>
      </rPr>
      <t xml:space="preserve">is to promote a healthy workplace. Through engagement and other initiatives that support health and wellness, the aim is to create a workplace that fosters our employees’ personal and professional productivity as well as their physical and mental wellbeing. 
The </t>
    </r>
    <r>
      <rPr>
        <b/>
        <sz val="11"/>
        <rFont val="Calibri"/>
        <family val="2"/>
        <scheme val="minor"/>
      </rPr>
      <t>Social Committee</t>
    </r>
    <r>
      <rPr>
        <sz val="11"/>
        <rFont val="Calibri"/>
        <family val="2"/>
        <scheme val="minor"/>
      </rPr>
      <t xml:space="preserve"> was established to organize enjoyable and engaging events that allow RioCan employees to connect with their communities and others in the company. The committee supports and enhances our culture of excellence, often partnering with other committees to bring events to life. 
The </t>
    </r>
    <r>
      <rPr>
        <b/>
        <sz val="11"/>
        <rFont val="Calibri"/>
        <family val="2"/>
        <scheme val="minor"/>
      </rPr>
      <t xml:space="preserve">Women’s Initiative Network (WIN) Committee </t>
    </r>
    <r>
      <rPr>
        <sz val="11"/>
        <rFont val="Calibri"/>
        <family val="2"/>
        <scheme val="minor"/>
      </rPr>
      <t xml:space="preserve">was established to improve RioCan’s thought diversity through the inclusive representation of women across the organization. WIN’s vision is to create spaces where we can all prosper and ensure equitable support, empowerment through networking and mentorship, and transparent communication for women. 
The </t>
    </r>
    <r>
      <rPr>
        <b/>
        <sz val="11"/>
        <rFont val="Calibri"/>
        <family val="2"/>
        <scheme val="minor"/>
      </rPr>
      <t xml:space="preserve">Innovation Committee </t>
    </r>
    <r>
      <rPr>
        <sz val="11"/>
        <rFont val="Calibri"/>
        <family val="2"/>
        <scheme val="minor"/>
      </rPr>
      <t>fosters a culture of innovation and encourages non-traditional ways of thinking. Its mandate is to accelerate specific initiatives within each of the strategic pillars in RioCan’s five-year business strategy. The committee will create new viable business offerings and/or processes that create value for stakeholders, including employees, investors, tenants and the communities we serve.</t>
    </r>
  </si>
  <si>
    <r>
      <rPr>
        <sz val="11"/>
        <rFont val="Calibri"/>
        <family val="2"/>
        <scheme val="minor"/>
      </rPr>
      <t xml:space="preserve">As a large real estate company, rooted in Canada’s major urban markets, it is critical to support the communities where we operate. </t>
    </r>
    <r>
      <rPr>
        <b/>
        <sz val="11"/>
        <rFont val="Calibri"/>
        <family val="2"/>
        <scheme val="minor"/>
      </rPr>
      <t xml:space="preserve">
</t>
    </r>
    <r>
      <rPr>
        <b/>
        <sz val="11"/>
        <color theme="0"/>
        <rFont val="Calibri"/>
        <family val="2"/>
        <scheme val="minor"/>
      </rPr>
      <t xml:space="preserve">
</t>
    </r>
  </si>
  <si>
    <t xml:space="preserve">For more information, please refer to our 2025 ESG Report.
</t>
  </si>
  <si>
    <r>
      <rPr>
        <b/>
        <sz val="11"/>
        <rFont val="Calibri"/>
        <family val="2"/>
        <scheme val="minor"/>
      </rPr>
      <t>Human Capital</t>
    </r>
    <r>
      <rPr>
        <sz val="11"/>
        <rFont val="Calibri"/>
        <family val="2"/>
        <scheme val="minor"/>
      </rPr>
      <t xml:space="preserve">
Annually, we conduct a comprehensive Employee Engagement Survey to gather insights that help sustain a culture of excellence. To support employee growth and performance, we’ve implemented a best-in-class performance management system, complemented by RioCan Career Paths and Leadership Attributes—a structured framework outlining role expectations, required skills, and opportunities for vertical and lateral career progression. Through initiatives-RioCan Mentors program, tuition reimbursement, and leadership development workshops, we empower employees to take ownership of their careers and continually grow their skills.</t>
    </r>
  </si>
  <si>
    <t>- Common area or whole site  Scope 1 + 2 (i.e., where RioCan receives bills from utility providers)
- Tenant space Scope 3 (i.e., where tenant receives bills), where applicable</t>
  </si>
  <si>
    <t>Total Associated Energy (MWh)*</t>
  </si>
  <si>
    <t>*Energy consumption related to the natural gas and electricity consumption used to measure RioCan's Scope 1 and 2 GHG emissions. Refer to Emission Sources and Methodologies within this tab for detail.</t>
  </si>
  <si>
    <r>
      <t xml:space="preserve">The financial case for ESG.
</t>
    </r>
    <r>
      <rPr>
        <b/>
        <sz val="11"/>
        <rFont val="Calibri"/>
        <family val="2"/>
        <scheme val="minor"/>
      </rPr>
      <t xml:space="preserve">Resource efficiency saves money and boosts asset valuation
</t>
    </r>
    <r>
      <rPr>
        <sz val="11"/>
        <rFont val="Calibri"/>
        <family val="2"/>
        <scheme val="minor"/>
      </rPr>
      <t xml:space="preserve">One of our largest operating costs is utilities – energy, water and waste disposal. We analyze energy, water and waste data using our utility and data management system. We continue to educate property staff and asset managers on how to optimize utility usage. Many of our commercial tenants utilize their own utilities directly and, as a result, generally look to effectively manage operating costs. By viewing and understanding monthly utility consumption trends, including seasonal peaks and valleys, property staff are better equipped to plan for the upcoming year, carry out preventative maintenance projects, manage peak loads and make capital investments in more energy-efficient equipment. We also communicate with our tenants to share best practices for reducing energy and waste.
</t>
    </r>
    <r>
      <rPr>
        <b/>
        <sz val="11"/>
        <rFont val="Calibri"/>
        <family val="2"/>
        <scheme val="minor"/>
      </rPr>
      <t>Strong tenant relationships promote occupancy</t>
    </r>
    <r>
      <rPr>
        <sz val="11"/>
        <rFont val="Calibri"/>
        <family val="2"/>
        <scheme val="minor"/>
      </rPr>
      <t xml:space="preserve">
Offering desirable spaces, including those where tenants can achieve their own ESG goals, is a way to enhance our relationships and drive financial performance.
</t>
    </r>
    <r>
      <rPr>
        <b/>
        <sz val="11"/>
        <rFont val="Calibri"/>
        <family val="2"/>
        <scheme val="minor"/>
      </rPr>
      <t>Engaged employees are productive employees</t>
    </r>
    <r>
      <rPr>
        <sz val="11"/>
        <rFont val="Calibri"/>
        <family val="2"/>
        <scheme val="minor"/>
      </rPr>
      <t xml:space="preserve">
RioCan understands that people are an appreciating asset. ESG initiatives, particularly investments in health and well-being, as well as diversity, equity and inclusion, drive employee engagement, which in turn enhances financial performance. Our engaged, dedicated, talented and satisfied employees make a successful workplace. We celebrate it, we support it and we thrive on it for the benefit of people who work for our tenants, our investors and our community. 
</t>
    </r>
  </si>
  <si>
    <t>SASB Indicators:
IF-RE-130a.2:
(1) Total energy consumed by portfolio area with data coverage: Please see below tables
(2) Percentage grid electricity: Total electricity (MWh) / Total energy (MWh) = 426,852/715,418 = 59.7%
(3) Percentage renewable, by property subsector: Not disclosed in this report</t>
  </si>
  <si>
    <r>
      <t xml:space="preserve">We aim to design and maintain high-quality, sustainable buildings.
Developing efficient, long-lasting assets is important to RioCan’s business. Integrating sustainability into design, development and construction enables RioCan to collaborate with our supply chain to manage impacts while delivering the resource-efficient, transit-oriented buildings that our tenants demand.
</t>
    </r>
    <r>
      <rPr>
        <b/>
        <sz val="11"/>
        <rFont val="Calibri"/>
        <family val="2"/>
        <scheme val="minor"/>
      </rPr>
      <t>Energy Management</t>
    </r>
    <r>
      <rPr>
        <sz val="11"/>
        <rFont val="Calibri"/>
        <family val="2"/>
        <scheme val="minor"/>
      </rPr>
      <t xml:space="preserve">
The global real estate industry is a major consumer of energy and water and a producer of waste. Resource management is therefore an important area of focus. Reducing use means a smaller environmental footprint and operational cost savings for our business, our tenants’ businesses, and the industry overall. In 2018, RioCan implemented a property-wide data and utility management system that allows RioCan to: 
1)Measure consumption of energy, water and waste; 
2)Track year-over-year changes; 
3)Benchmark our performance against industry averages; and 
4)Set targets to improve resource efficiency.
RioCan has developed a Data Management Plan (DMP). It outlines clear, repeatable accounting practices for calculating, quality checking and reporting energy and greenhouse gas (GHG) performance data for operational assets in line with best practices. This has allowed RioCan to:
1)Outline repeatable collection, quantification, checking and reporting methodologies for energy and GHG data
2)Set targets
3)Develop a GHG model to track and measure progress
</t>
    </r>
    <r>
      <rPr>
        <b/>
        <sz val="11"/>
        <rFont val="Calibri"/>
        <family val="2"/>
        <scheme val="minor"/>
      </rPr>
      <t>Water Management (SASB Indicator: IF-RE-140a.4: Description of water management risks and discussion of strategies and practices to mitigate those risks)</t>
    </r>
    <r>
      <rPr>
        <sz val="11"/>
        <rFont val="Calibri"/>
        <family val="2"/>
        <scheme val="minor"/>
      </rPr>
      <t xml:space="preserve">
We encourage our Property Management team to perform annual water efficiency assessments to identify and implement potential water-saving measures. At select properties, we installed irrigation systems with rain sensors. This helps us avoid running systems when nature is already doing its part. To further improve our water conservation efforts, we are increasingly turning to xeriscaping practices. Several of our properties use technologies such as drip/smart irrigation, automatic meter reading to use water efficiently. Additionally, we have installed high-efficiency fixtures and leak detection systems in some of our properties. At the property level, we share tips on how tenants can help RioCan reduce water consumption.  
</t>
    </r>
    <r>
      <rPr>
        <b/>
        <sz val="11"/>
        <rFont val="Calibri"/>
        <family val="2"/>
        <scheme val="minor"/>
      </rPr>
      <t>Waste Management</t>
    </r>
    <r>
      <rPr>
        <sz val="11"/>
        <rFont val="Calibri"/>
        <family val="2"/>
        <scheme val="minor"/>
      </rPr>
      <t xml:space="preserve">
We collect property waste production, output and diversion data. However, there are challenges with establishing a baseline of performance because waste haulers vary by region and use different methods to calculate waste performance. To address this, we are working with service providers who work directly with haulers to improve waste tracking, primarily through cameras and sensors that provide information on bin fullness and content. We understand that waste is also a key issue for our tenants. To improve our ability to reduce waste overall at our properties, we are in discussions with tenants to pilot programs to improve waste tracking, report on performance, and better manage waste such as cardboard, polystyrene and organic waste.        
The data is tracked on ENERGY STAR’s EPA Portfolio Manager. Given that our multi-tenant buildings have many configurations, it is not easy to obtain full and accurate data. We plan to continue educating property-level staff on how to use this data to optimize building performance over the year and to inform capex recommendations and plans. 
</t>
    </r>
    <r>
      <rPr>
        <b/>
        <sz val="11"/>
        <rFont val="Calibri"/>
        <family val="2"/>
        <scheme val="minor"/>
      </rPr>
      <t>Incorporating sustainability into the development process</t>
    </r>
    <r>
      <rPr>
        <sz val="11"/>
        <rFont val="Calibri"/>
        <family val="2"/>
        <scheme val="minor"/>
      </rPr>
      <t xml:space="preserve">
Our Sustainability Guideline for Development embeds sustainability best practices within our development/construction process. The guideline incorporates sustainability into all phases of the development life cycle – from the feasibility stage, to planning and preliminary design, to detailed design, to construction and ultimately the management of the asset once stabilized. We work closely with our Development and Construction Project Managers, as well as with partners and contractors, to implement RioCan’s Development Plan for Sustainability.
</t>
    </r>
    <r>
      <rPr>
        <sz val="8"/>
        <rFont val="Calibri"/>
        <family val="2"/>
        <scheme val="minor"/>
      </rPr>
      <t xml:space="preserve">
</t>
    </r>
    <r>
      <rPr>
        <sz val="11"/>
        <rFont val="Calibri"/>
        <family val="2"/>
        <scheme val="minor"/>
      </rPr>
      <t xml:space="preserve">
</t>
    </r>
  </si>
  <si>
    <r>
      <rPr>
        <b/>
        <sz val="11"/>
        <rFont val="Calibri"/>
        <family val="2"/>
        <scheme val="minor"/>
      </rPr>
      <t>Water</t>
    </r>
    <r>
      <rPr>
        <sz val="11"/>
        <rFont val="Calibri"/>
        <family val="2"/>
        <scheme val="minor"/>
      </rPr>
      <t xml:space="preserve">
Total water withdrawal from all areas in cubic meters, and a breakdown of this total by the following sources, if applicable: Please see below under Environmental Performance Metrics
Absolute water consumption metrics include water consumption in the exterior part of the properties. We depend on invoices provided by utilities, which may contain estimated consumption figures. These estimates are used as-is, without any modifications or adjustments by us
Water performance metrics for Residential: High-Rise Multi Family asset class has not been calculated for the year 2019 as the properties included in this asset class were newly developed and still in the stabilization phase. 
Any contextual information necessary to understand how the data have been compiled, such as any standards, methodologies, and assumptions used: Water consumption data collection methodologies are based on GRI standards and the operational control approach.</t>
    </r>
  </si>
  <si>
    <r>
      <rPr>
        <vertAlign val="superscript"/>
        <sz val="11"/>
        <rFont val="Calibri"/>
        <family val="2"/>
        <scheme val="minor"/>
      </rPr>
      <t>1</t>
    </r>
    <r>
      <rPr>
        <sz val="8"/>
        <rFont val="Calibri"/>
        <family val="2"/>
        <scheme val="minor"/>
      </rPr>
      <t>In 2023, RioCan switched waste data service providers rendering data unavailable for more than two months for ~36% of our floor area.</t>
    </r>
  </si>
  <si>
    <r>
      <t xml:space="preserve">Verification Statement: </t>
    </r>
    <r>
      <rPr>
        <sz val="11"/>
        <rFont val="Calibri"/>
        <family val="2"/>
        <scheme val="minor"/>
      </rPr>
      <t>Using the AccountAbility 1000 Assurance Standard v3, ISOS Group Inc. verified RioCan’s 2024 water and waste data to a moderate level of assurance.</t>
    </r>
    <r>
      <rPr>
        <b/>
        <sz val="11"/>
        <rFont val="Calibri"/>
        <family val="2"/>
        <scheme val="minor"/>
      </rPr>
      <t xml:space="preserve">
Assurance Statement:</t>
    </r>
    <r>
      <rPr>
        <b/>
        <sz val="11"/>
        <color rgb="FFFF0000"/>
        <rFont val="Calibri"/>
        <family val="2"/>
        <scheme val="minor"/>
      </rPr>
      <t xml:space="preserve"> </t>
    </r>
    <r>
      <rPr>
        <sz val="11"/>
        <rFont val="Calibri"/>
        <family val="2"/>
        <scheme val="minor"/>
      </rPr>
      <t xml:space="preserve">Ernst and Young, LLP has provided limited assurance over RioCan's Scope 1 and Scope 2 Greenhouse Gas ('GHG') emissions and the associated energy consumption for the year ended December 31, 2024, as reported in this document, presented in accordance with the Greenhouse Gas Protocol: A Corporate Accounting and Reporting Standard and Scope 2 Guidance and internally developed criteria (collectively, the Criteria'). The engagement was conducted in accordance with the Canadian Standard on Assurance Engagements (“CSAE”) 3000, Attestation Engagements Other than Audits or Reviews of Historical Financial Information (“CSAE 3000”) and CSAE 3410, Assurance Engagements on Greenhouse Gas Statements (“CSAE 3410”). </t>
    </r>
    <r>
      <rPr>
        <b/>
        <sz val="11"/>
        <color rgb="FFFF0000"/>
        <rFont val="Calibri"/>
        <family val="2"/>
        <scheme val="minor"/>
      </rPr>
      <t xml:space="preserve">
</t>
    </r>
  </si>
  <si>
    <r>
      <rPr>
        <b/>
        <sz val="11"/>
        <rFont val="Calibri"/>
        <family val="2"/>
        <scheme val="minor"/>
      </rPr>
      <t xml:space="preserve">Occupational health and safety (OHS)
</t>
    </r>
    <r>
      <rPr>
        <sz val="11"/>
        <rFont val="Calibri"/>
        <family val="2"/>
        <scheme val="minor"/>
      </rPr>
      <t xml:space="preserve">The structures and functions of the Joint Health and Safety Committees (JHSCs) and Health and Safety Representatives (HSRs) are prescribed by HSG-09: Joint Health and Safety Committee Guideline and HSG: Health and Safety Representative Guideline. Employees participate and consult in the occupational health and safety management system through JHSCs and/or HSRs. Employee consultation is also used to actively assess and monitor hazards in the workplace and ensure reasonable measures are implemented and maintained to mitigate risk and protect employees from injury and/or illness. 
</t>
    </r>
    <r>
      <rPr>
        <b/>
        <sz val="11"/>
        <rFont val="Calibri"/>
        <family val="2"/>
        <scheme val="minor"/>
      </rPr>
      <t>Occupational Health and Safety Training</t>
    </r>
    <r>
      <rPr>
        <sz val="11"/>
        <rFont val="Calibri"/>
        <family val="2"/>
        <scheme val="minor"/>
      </rPr>
      <t xml:space="preserve">
Occupational health and safety training modules and/or requirements are assessed and satisfied following consultation and utility of an internal Health and Safety Training Matrix.  The Health and Safety Matrix is an internally developed tool used to facilitate the organization and scheduling of online or certificate training modules relative to the various job functions within RioCan, as well as occupational health and safety legislation.  Occupational health and safety training is delivered using a variety of formats, as listed below:
1.	 Online conducted by a third party service provider or RioCan’s internal learning management platform
2.	 Hybrid or strictly live in-person conducted by a third party service provider
3.	 Hybrid or strictly live in-person conducted by a member of the Management team
All occupational health and safety training is scheduled, where applicable, during working hours and is provided by RioCan either as a complimentary service or employees are reimbursed financially, up to a maximum of $2,000 in the calendar year, for any training expenses incurred. Occupational health and safety training accountability, moreover, is monitored through testing and/or electronic confirmation of course completion. 
</t>
    </r>
    <r>
      <rPr>
        <b/>
        <sz val="11"/>
        <rFont val="Calibri"/>
        <family val="2"/>
        <scheme val="minor"/>
      </rPr>
      <t>Promotion of Worker Health</t>
    </r>
    <r>
      <rPr>
        <sz val="11"/>
        <rFont val="Calibri"/>
        <family val="2"/>
        <scheme val="minor"/>
      </rPr>
      <t xml:space="preserve">
RioCan facilitates employees’ access to non-occupational medical and healthcare services through our employee benefits plan.  This plan covers non-occupational medical and health care services and is free of charge to employees.  Employees may also choose to pay additional monthly fees for enhanced coverage.  Additionally, RioCan promotes employee health by having periodic “Lunch and Learn” sessions which are free to employees and address such current topics as Healthy Eating Strategies, the Immune System during Cold &amp; Flu Season, Mindfulness and Brain Foods. 
As an employer of approximately 500+ people across the country, RioCan’s vision is to be one of Canada’s best places to work. We know that competition for talent is becoming increasingly fierce. To attract and retain employees, we need a strong vision, an engaged workforce and best-in-class programs. RioCan’s approach to employee engagement includes robust two-way communications through a variety of forums and mediums. We carried out an employee engagement survey in 2024. Details are covered in the 2025 ESG Report. 
</t>
    </r>
    <r>
      <rPr>
        <b/>
        <sz val="11"/>
        <rFont val="Calibri"/>
        <family val="2"/>
        <scheme val="minor"/>
      </rPr>
      <t xml:space="preserve">Health &amp; Safety for Developments Projects 
</t>
    </r>
    <r>
      <rPr>
        <sz val="11"/>
        <rFont val="Calibri"/>
        <family val="2"/>
        <scheme val="minor"/>
      </rPr>
      <t>The health and safety of all stakeholders, including employees, contractors, sub contractors, and other partners is of utmost importance to RioCan. By following the proper health and safety protocols, we are continuing to enhance our awareness of overall health and safety performance. We have a dedicated Sustainable Development Policy and programs in place. We have started tracking health &amp; safety metrics related to our development sites.</t>
    </r>
    <r>
      <rPr>
        <b/>
        <sz val="11"/>
        <rFont val="Calibri"/>
        <family val="2"/>
        <scheme val="minor"/>
      </rPr>
      <t xml:space="preserve"> </t>
    </r>
  </si>
  <si>
    <r>
      <t xml:space="preserve">The primary goal of the Supplement is to provide additional information not included in RioCan's 2025 ESG Report. The Supplement provides supporting information about RioCan's management approach, performance and data on material topics. This document should be read in conjunction with RioCan's 2025 ESG Report. The standard indicator references for TCFD and SASB are included throughout the document. Content for both the Report and Supplement has been informed by the Sustainability Accounting Standards Board (“SASB”) Real Estate Standard and the recommendations from the Task Force on Climate-related Financial Disclosures (“TCFD”); please see the SASB Content Index and TCFD Content Index tab.
</t>
    </r>
    <r>
      <rPr>
        <b/>
        <sz val="11"/>
        <rFont val="Calibri"/>
        <family val="2"/>
        <scheme val="minor"/>
      </rPr>
      <t>Note</t>
    </r>
    <r>
      <rPr>
        <sz val="11"/>
        <rFont val="Calibri"/>
        <family val="2"/>
        <scheme val="minor"/>
      </rPr>
      <t>: To enhance the relevance of performance trend analysis, this supplement presents KPIs for 2019 and the most recent four reporting years (2021-2024). This approach ensures consistency and focuses on data meaningful to the stakeholders. Please refer to the previous years’ ESG disclosure for historical data.</t>
    </r>
  </si>
  <si>
    <r>
      <rPr>
        <vertAlign val="superscript"/>
        <sz val="8"/>
        <rFont val="Calibri"/>
        <family val="2"/>
        <scheme val="minor"/>
      </rPr>
      <t>1</t>
    </r>
    <r>
      <rPr>
        <sz val="8"/>
        <rFont val="Calibri"/>
        <family val="2"/>
        <scheme val="minor"/>
      </rPr>
      <t xml:space="preserve"> NLA is at RioCan’s interest. 
</t>
    </r>
    <r>
      <rPr>
        <vertAlign val="superscript"/>
        <sz val="8"/>
        <rFont val="Calibri"/>
        <family val="2"/>
        <scheme val="minor"/>
      </rPr>
      <t>2</t>
    </r>
    <r>
      <rPr>
        <sz val="8"/>
        <rFont val="Calibri"/>
        <family val="2"/>
        <scheme val="minor"/>
      </rPr>
      <t xml:space="preserve"> RioCan has not reported activity metrics by property subsector in this report. For more information on RioCan’s activity metrics, please refer to the 2024 Annual Report and Q4 2024 MD&amp;A.
</t>
    </r>
    <r>
      <rPr>
        <vertAlign val="superscript"/>
        <sz val="8"/>
        <rFont val="Calibri"/>
        <family val="2"/>
        <scheme val="minor"/>
      </rPr>
      <t>3</t>
    </r>
    <r>
      <rPr>
        <sz val="8"/>
        <rFont val="Calibri"/>
        <family val="2"/>
        <scheme val="minor"/>
      </rPr>
      <t>178 properties is the number of properties that were operational within RioCan’s portfolio as of December 31, 2024 and aligns with the number of properties disclosed in the 2024 Annual Report. This metric does not align with the data boundaries of this Supplement, as the data boundaries of this Supplement includes properties that were operational, acquired in 2024, equity accounted investments, and properties where RioCan has less than 25% interest.</t>
    </r>
  </si>
  <si>
    <r>
      <rPr>
        <vertAlign val="superscript"/>
        <sz val="8"/>
        <rFont val="Calibri"/>
        <family val="2"/>
        <scheme val="minor"/>
      </rPr>
      <t xml:space="preserve">2 </t>
    </r>
    <r>
      <rPr>
        <sz val="8"/>
        <rFont val="Calibri"/>
        <family val="2"/>
        <scheme val="minor"/>
      </rPr>
      <t xml:space="preserve">The property/asset type definitions are aligned with the 2024 GRESB Real Estate Assessment Guide:
•	Retail, Shopping Centre: Enclosed centres for retail purposes consisting of multiple retail stores connected with internal walkways.
•	Retail, Warehouse (open air centres): A big box, single-tenant retail property. Example: Retail Parks.
•	Retail, High Street (primarily urban centres): Retail properties located on the high street in a particular area, usually terraced properties located in the city centre or other high-traffic pedestrian zones.
•	Mixed Use, Other: Mixed use properties with more than one type of use (retail, office).
•	Residential: High-Rise Multi-Family
</t>
    </r>
    <r>
      <rPr>
        <vertAlign val="superscript"/>
        <sz val="8"/>
        <rFont val="Calibri"/>
        <family val="2"/>
        <scheme val="minor"/>
      </rPr>
      <t>3</t>
    </r>
    <r>
      <rPr>
        <sz val="8"/>
        <rFont val="Calibri"/>
        <family val="2"/>
        <scheme val="minor"/>
      </rPr>
      <t xml:space="preserve">sqft= square feet
</t>
    </r>
    <r>
      <rPr>
        <vertAlign val="superscript"/>
        <sz val="8"/>
        <rFont val="Calibri"/>
        <family val="2"/>
        <scheme val="minor"/>
      </rPr>
      <t>4</t>
    </r>
    <r>
      <rPr>
        <sz val="8"/>
        <rFont val="Calibri"/>
        <family val="2"/>
        <scheme val="minor"/>
      </rPr>
      <t>Total portfolio floor area used for boundary calculations is determined in accordance with the methodology outlined in Chapter 5 of the GHG Protocol. (</t>
    </r>
    <r>
      <rPr>
        <u/>
        <sz val="8"/>
        <color rgb="FF0070C0"/>
        <rFont val="Calibri"/>
        <family val="2"/>
        <scheme val="minor"/>
      </rPr>
      <t>https://ghgprotocol.org/sites/default/files/standards/ghg-protocol-revised.pdf</t>
    </r>
    <r>
      <rPr>
        <u/>
        <sz val="8"/>
        <rFont val="Calibri"/>
        <family val="2"/>
        <scheme val="minor"/>
      </rPr>
      <t>)</t>
    </r>
    <r>
      <rPr>
        <sz val="8"/>
        <rFont val="Calibri"/>
        <family val="2"/>
        <scheme val="minor"/>
      </rPr>
      <t xml:space="preserve">
</t>
    </r>
  </si>
  <si>
    <r>
      <t xml:space="preserve">RioCan’s vision is to be among leaders in embedding sustainability practices.
</t>
    </r>
    <r>
      <rPr>
        <b/>
        <sz val="11"/>
        <rFont val="Calibri"/>
        <family val="2"/>
        <scheme val="minor"/>
      </rPr>
      <t xml:space="preserve">RioCan integrates ESG priorities into decision-making across all stages of an asset’s lifecycle.
</t>
    </r>
    <r>
      <rPr>
        <sz val="11"/>
        <rFont val="Calibri"/>
        <family val="2"/>
        <scheme val="minor"/>
      </rPr>
      <t xml:space="preserve">1. Strategic planning: As part of our strategic planning processes, RioCan’s Senior Leadership team identifies and assesses ESG risks. The Board reviews the results.
2. Acquisitions: RioCan has well-established governance structures such as the Management and Board Investment Committees to oversee and approve acquisitions and dispositions. In addition, as part of standard due diligence, RioCan retains a third party environmental consultant to conduct an environmental review and to identify any potential environmental conditions. 
3. Operations/Asset Management/Leasing: Our Operations and Asset Management departments consider budgeting for sustainability initiatives. Our Leasing department includes green lease clauses to outline our continuous commitment to sustainability through leasing and tenant construction.
4. Development/Redevelopment/Construction: Once we have selected an existing asset for renovation or redevelopment, we establish sustainability goals with relevant parties. We build to serve local community needs and facilitate accessibility. At a minimum, RioCan applies our Sustainability Guidelines for Development/Construction.
</t>
    </r>
    <r>
      <rPr>
        <b/>
        <sz val="11"/>
        <rFont val="Calibri"/>
        <family val="2"/>
        <scheme val="minor"/>
      </rPr>
      <t xml:space="preserve">
Board &amp; Corporate Governance, including Composition &amp; Compensation
</t>
    </r>
    <r>
      <rPr>
        <sz val="11"/>
        <rFont val="Calibri"/>
        <family val="2"/>
        <scheme val="minor"/>
      </rPr>
      <t>Our governance framework is established based on our people, defined policies and disciplined practices, ensuring we live up to our core values of being responsible and trusted. For details, please visit our Corporate Governance webpage. The Management Information Circular includes details on the location, age, tenure, background, experience and racial diversity of our Board of Trustees. We have a policy on diversity that is available on our website under the "Corporate Governance" webpage (</t>
    </r>
    <r>
      <rPr>
        <u/>
        <sz val="11"/>
        <color rgb="FF002060"/>
        <rFont val="Calibri"/>
        <family val="2"/>
        <scheme val="minor"/>
      </rPr>
      <t>https://www.riocan.com/English/investors/corporate-governance/default.aspx</t>
    </r>
    <r>
      <rPr>
        <sz val="11"/>
        <rFont val="Calibri"/>
        <family val="2"/>
        <scheme val="minor"/>
      </rPr>
      <t xml:space="preserve">). The Nominating, Environmental, Social and Governance Committee has made the identification of candidates that identify as Indigenous, racialized persons or disabled a search criterion in the Trustee selection and nomination process. As of December 31, 2024, one of RioCan’s eleven Trustees (9%) self-identifies as a member of a racialized group.
</t>
    </r>
    <r>
      <rPr>
        <b/>
        <sz val="11"/>
        <rFont val="Calibri"/>
        <family val="2"/>
        <scheme val="minor"/>
      </rPr>
      <t>Business Ethics, Corruption and Bribery</t>
    </r>
    <r>
      <rPr>
        <sz val="11"/>
        <rFont val="Calibri"/>
        <family val="2"/>
        <scheme val="minor"/>
      </rPr>
      <t xml:space="preserve">
RioCan expects all of its Trustees, officers and employees to conduct themselves according to the highest standards of integrity, which include respect for others, ethical principles, honesty, trust, fairness, openness, objectivity, and seeking to avoid even the appearance of improper behaviour. For details, please refer to our Code of Business Conduct and Ethics Policy. At RioCan, oversight for ethics issues is entrusted to both an executive committee and a board level committee.
</t>
    </r>
  </si>
  <si>
    <t>2025 ESG Report pages 8</t>
  </si>
  <si>
    <r>
      <rPr>
        <b/>
        <sz val="8"/>
        <rFont val="Calibri"/>
        <family val="2"/>
        <scheme val="minor"/>
      </rPr>
      <t>Employee Category Definitions</t>
    </r>
    <r>
      <rPr>
        <sz val="8"/>
        <rFont val="Calibri"/>
        <family val="2"/>
        <scheme val="minor"/>
      </rPr>
      <t xml:space="preserve">
•Sr. Executive Leadership Team - this group consists of all C-Suite members and Sr. Vice Presidents
•Executive Leadership Team - Vice-President level
•Middle Management - Titles included are Assistant Vice Presidents, Directors/Sr. Directors, Sr. Property/Property/Assistant Property/General/Sr. Operations/Operations Managers, Supervisors, and Customer Service Representative (CSR) Team Lead, Intermittent Manager 
•Professional - Titles included are Accountants/Sr. Accountants, Specialists, Analysts/Sr. Analysts, Architect, Associates, HR Business Partners, Consultant, Legal/Law Clerk, IT Engineers, Insurance Examiner, HR Generalist, Leasing Representatives, Facilitator
•Clerical/Administrative - Titles Included are Sr. Coordinators/Coordinators, Administrators, Assistants, CSR's
•Facilities and Maintenance - Includes all Maintenance, Operators, Electrical engineers and Superintendent level employees
</t>
    </r>
    <r>
      <rPr>
        <b/>
        <sz val="8"/>
        <rFont val="Calibri"/>
        <family val="2"/>
        <scheme val="minor"/>
      </rPr>
      <t xml:space="preserve">Assumptions 
</t>
    </r>
    <r>
      <rPr>
        <sz val="8"/>
        <rFont val="Calibri"/>
        <family val="2"/>
        <scheme val="minor"/>
      </rPr>
      <t>•Active population list used as of December 31, 2024
•Population Headcount and metrics shown above include active/inactive employees including full-time, part-time and contract employees
•Seasonal employees and students are not included as these contracts are for short periods (3 months or less) as the need arises
•RioCan Board of Trustees not included in total population headcount
•Millennial age range definition used: Based on PEW Research, and EY's survey results, the age group used here is those born between 1981-1996
•Management positions outlined in the disclosure are based on people-managers and/or the management-level functions of the role</t>
    </r>
  </si>
  <si>
    <t>In 2024, RioCan provided CAD $50,000 in-cash in support of the home building projects of local Habitats across Canada. RioCan has been partnering with Habitat Canada since 2018 and has made a cumulative $335,000 societal impact on families and communities across Canada. RioCan has provided time, energy and resources and has helped build affordable and sustainable homes.</t>
  </si>
  <si>
    <r>
      <t xml:space="preserve">Tenants are the foundation of our business: our success is deeply connected to theirs. Collaborating on sustainability supports our tenants’ strategic priorities and addresses mutual challenges, such as those related to energy efficiency and waste. This collaboration allows us to have a greater impact on sustainability performance across our industry. 
</t>
    </r>
    <r>
      <rPr>
        <b/>
        <sz val="11"/>
        <rFont val="Calibri"/>
        <family val="2"/>
        <scheme val="minor"/>
      </rPr>
      <t>Tenant Engagement</t>
    </r>
    <r>
      <rPr>
        <sz val="11"/>
        <rFont val="Calibri"/>
        <family val="2"/>
        <scheme val="minor"/>
      </rPr>
      <t xml:space="preserve">
We communicate with our tenants through a variety of communication channels including virtual/one-on-one meetings, surveys and assessments. More information can be found in the 'About RioCan' section of this document. Our People and Brand team organizes events and initiatives at our enclosed and mixed-use centres. We engage with our tenants by conducting surveys on a regular basis. Over 2500 tenants were surveyed in 2023 by a third party provider to objectively collect and understand the drivers of tenant engagement. The survey was conducted at the store level by store managers. Please refer to 2025 ESG Report for more details on the action plan.
</t>
    </r>
  </si>
  <si>
    <r>
      <t>We aim to integrate ESG considerations across our entire supply chain.</t>
    </r>
    <r>
      <rPr>
        <strike/>
        <sz val="11"/>
        <rFont val="Calibri"/>
        <family val="2"/>
        <scheme val="minor"/>
      </rPr>
      <t xml:space="preserve">
</t>
    </r>
    <r>
      <rPr>
        <b/>
        <sz val="11"/>
        <rFont val="Calibri"/>
        <family val="2"/>
        <scheme val="minor"/>
      </rPr>
      <t>RioCan is a major buyer of goods and services</t>
    </r>
    <r>
      <rPr>
        <sz val="11"/>
        <rFont val="Calibri"/>
        <family val="2"/>
        <scheme val="minor"/>
      </rPr>
      <t xml:space="preserve">
With our large portfolio and high level of development activity, RioCan relies on partners to help deliver its projects. Moreover, our supply chain is extensive and multi-tiered: some suppliers are contracted directly by our company while others are subcontracted by our leading general contractors </t>
    </r>
    <r>
      <rPr>
        <b/>
        <sz val="11"/>
        <rFont val="Calibri"/>
        <family val="2"/>
        <scheme val="minor"/>
      </rPr>
      <t>(</t>
    </r>
    <r>
      <rPr>
        <sz val="11"/>
        <rFont val="Calibri"/>
        <family val="2"/>
        <scheme val="minor"/>
      </rPr>
      <t>GC</t>
    </r>
    <r>
      <rPr>
        <b/>
        <sz val="11"/>
        <rFont val="Calibri"/>
        <family val="2"/>
        <scheme val="minor"/>
      </rPr>
      <t>)</t>
    </r>
    <r>
      <rPr>
        <sz val="11"/>
        <rFont val="Calibri"/>
        <family val="2"/>
        <scheme val="minor"/>
      </rPr>
      <t xml:space="preserve"> and construction managers </t>
    </r>
    <r>
      <rPr>
        <b/>
        <sz val="11"/>
        <rFont val="Calibri"/>
        <family val="2"/>
        <scheme val="minor"/>
      </rPr>
      <t>(</t>
    </r>
    <r>
      <rPr>
        <sz val="11"/>
        <rFont val="Calibri"/>
        <family val="2"/>
        <scheme val="minor"/>
      </rPr>
      <t>CM</t>
    </r>
    <r>
      <rPr>
        <b/>
        <sz val="11"/>
        <rFont val="Calibri"/>
        <family val="2"/>
        <scheme val="minor"/>
      </rPr>
      <t>)</t>
    </r>
    <r>
      <rPr>
        <sz val="11"/>
        <rFont val="Calibri"/>
        <family val="2"/>
        <scheme val="minor"/>
      </rPr>
      <t xml:space="preserve">. Incorporating ESG considerations into contracting and procurement decisions helps us understand and manage risks, as well as the impacts we have outside our direct operations. It also leads us to work with partners who share our values and priorities.
</t>
    </r>
    <r>
      <rPr>
        <b/>
        <sz val="11"/>
        <rFont val="Calibri"/>
        <family val="2"/>
        <scheme val="minor"/>
      </rPr>
      <t>Responsible sourcing is a company-wide responsibility</t>
    </r>
    <r>
      <rPr>
        <sz val="11"/>
        <rFont val="Calibri"/>
        <family val="2"/>
        <scheme val="minor"/>
      </rPr>
      <t xml:space="preserve">
All employees, as well as GCs/CMs and suppliers, are expected to acknowledge, enforce and adhere to our Code of Conduct and project goals, as set out in the agreed-upon contract. Our GCs/CMs are responsible to ensure that all sub-contracted suppliers and site personnel also comply with our Code of Conduct and work toward achieving the project goals. When needed, RioCan hires external support to ensure our GCs/CMs fully understand our sustainable goals and targets and have the resources to help us achieve them. They may also help monitor compliance. Additionally, we are committed to hiring Canadian companies. To date, our GCs/CMs are recruited from the communities where we are developing. For development/construction projects, we apply our Sustainable Development Policy, which contains commitments to sustainable procurement. For example, by including certain criteria in our bid processes, evaluation and contracts, we are able to screen service providers, suppliers and contractors for sustainability competencies before engaging them. We also attach our Sustainability Guideline for Developments to all architect contracts. As part of our commitment to minimize the environmental and social impacts related to procuring corporate office supplies, we follow the Sustainable Corporate Purchasing Guideline. We have also integrated ESG considerations into our Procurement Process.
</t>
    </r>
    <r>
      <rPr>
        <b/>
        <sz val="11"/>
        <rFont val="Calibri"/>
        <family val="2"/>
        <scheme val="minor"/>
      </rPr>
      <t>Health &amp; Safety for Developments Projects</t>
    </r>
    <r>
      <rPr>
        <sz val="11"/>
        <rFont val="Calibri"/>
        <family val="2"/>
        <scheme val="minor"/>
      </rPr>
      <t xml:space="preserve">
The health and safety of all stakeholders, including employees, contractors, sub contractors, and other partners is of utmost importance to RioCan. By following the proper health and safety protocols, we are continuing to enhance our awareness of overall health and safety performance. We have a dedicated Sustainable Development Policy and programs in place. We track and monitor health and safety metrics related to our development sites.</t>
    </r>
    <r>
      <rPr>
        <strike/>
        <sz val="11"/>
        <rFont val="Calibri"/>
        <family val="2"/>
        <scheme val="minor"/>
      </rPr>
      <t xml:space="preserve">
</t>
    </r>
    <r>
      <rPr>
        <sz val="11"/>
        <rFont val="Calibri"/>
        <family val="2"/>
        <scheme val="minor"/>
      </rPr>
      <t xml:space="preserve">
</t>
    </r>
  </si>
  <si>
    <r>
      <rPr>
        <vertAlign val="superscript"/>
        <sz val="8"/>
        <color theme="1"/>
        <rFont val="Calibri"/>
        <family val="2"/>
        <scheme val="minor"/>
      </rPr>
      <t>1</t>
    </r>
    <r>
      <rPr>
        <sz val="8"/>
        <color theme="1"/>
        <rFont val="Calibri"/>
        <family val="2"/>
        <scheme val="minor"/>
      </rPr>
      <t xml:space="preserve"> Injury rate: Total number of instances of being injured arising from operations expressed as a percentage of total number of employees on site
</t>
    </r>
    <r>
      <rPr>
        <vertAlign val="superscript"/>
        <sz val="8"/>
        <color theme="1"/>
        <rFont val="Calibri"/>
        <family val="2"/>
        <scheme val="minor"/>
      </rPr>
      <t>2</t>
    </r>
    <r>
      <rPr>
        <sz val="8"/>
        <color theme="1"/>
        <rFont val="Calibri"/>
        <family val="2"/>
        <scheme val="minor"/>
      </rPr>
      <t xml:space="preserve"> Near miss: An incident in which no property was damaged, and no personal injury was sustained, but where, given a slight shift in time or position, damage or injury easily could have occurred
</t>
    </r>
    <r>
      <rPr>
        <vertAlign val="superscript"/>
        <sz val="8"/>
        <color theme="1"/>
        <rFont val="Calibri"/>
        <family val="2"/>
        <scheme val="minor"/>
      </rPr>
      <t>3</t>
    </r>
    <r>
      <rPr>
        <sz val="8"/>
        <color theme="1"/>
        <rFont val="Calibri"/>
        <family val="2"/>
        <scheme val="minor"/>
      </rPr>
      <t xml:space="preserve"> Lost Day Rate: Number of Lost time days x 200,000/productive hours worked, expressed as an average  over the number of sites
</t>
    </r>
    <r>
      <rPr>
        <vertAlign val="superscript"/>
        <sz val="8"/>
        <color theme="1"/>
        <rFont val="Calibri"/>
        <family val="2"/>
        <scheme val="minor"/>
      </rPr>
      <t xml:space="preserve">4 </t>
    </r>
    <r>
      <rPr>
        <sz val="8"/>
        <color theme="1"/>
        <rFont val="Calibri"/>
        <family val="2"/>
        <scheme val="minor"/>
      </rPr>
      <t>Severity Rate: Total number of lost work days/total number of incidents, expressed as an average of the number of incidents
* Information is with respect to ongoing development activities and includes General Contactors (GC) and Construction Managers (CM)</t>
    </r>
  </si>
  <si>
    <r>
      <t>RioCan aims to be part of the climate solution.</t>
    </r>
    <r>
      <rPr>
        <b/>
        <sz val="11"/>
        <rFont val="Calibri"/>
        <family val="2"/>
        <scheme val="minor"/>
      </rPr>
      <t xml:space="preserve">
</t>
    </r>
    <r>
      <rPr>
        <sz val="11"/>
        <rFont val="Calibri"/>
        <family val="2"/>
        <scheme val="minor"/>
      </rPr>
      <t xml:space="preserve">
</t>
    </r>
    <r>
      <rPr>
        <b/>
        <sz val="11"/>
        <rFont val="Calibri"/>
        <family val="2"/>
        <scheme val="minor"/>
      </rPr>
      <t>Climate change impact</t>
    </r>
    <r>
      <rPr>
        <sz val="11"/>
        <rFont val="Calibri"/>
        <family val="2"/>
        <scheme val="minor"/>
      </rPr>
      <t xml:space="preserve">
RioCan measures the emissions from its operational assets in terms of Scope 1, Scope 2 and select Scope 3 greenhouse gas (GHG) emissions. We are also exploring various green energy solutions that can be purchased to offset our GHG footprint. At the same time, we are educating property staff and tenants on consumption patterns and energy conservation initiatives. RioCan understands that operating a significant portfolio of properties can result in a large carbon footprint. Buildings require a large amount of energy to operate. As such they emit significant quantities of greenhouse gas emissions (GHGs) across their lifecycle; this, in turn, contributes to climate change. Changing the way our industry develops and operates buildings can be a part of the solution to climate change. Climate change detrimentally impacts the environment, the economy and our social fabric. To ensure a sustainable and clean environment for future generations, it is our responsibility to seek operational efficiencies to reduce resource consumption. As well, by identifying risks and opportunities, RioCan can position itself ahead of emerging regulations and increasing tenant demands for resilient spaces.
</t>
    </r>
    <r>
      <rPr>
        <b/>
        <sz val="11"/>
        <rFont val="Calibri"/>
        <family val="2"/>
        <scheme val="minor"/>
      </rPr>
      <t>Base Year</t>
    </r>
    <r>
      <rPr>
        <sz val="11"/>
        <rFont val="Calibri"/>
        <family val="2"/>
        <scheme val="minor"/>
      </rPr>
      <t xml:space="preserve">
RioCan established its near-term as well long-term GHG emission reduction targets in 2023. RioCan selected 2019 as the base year for targets since at the time of setting, more recent options like 2020 and 2021 were impacted by COVID and not an accurate representation of the portfolio's standard performance. Hence, 2019 is taken as a base year being a non COVID impacted year and more representative of RioCan's operations. 
</t>
    </r>
    <r>
      <rPr>
        <b/>
        <sz val="11"/>
        <rFont val="Calibri"/>
        <family val="2"/>
        <scheme val="minor"/>
      </rPr>
      <t>GHG emission reduction targets</t>
    </r>
    <r>
      <rPr>
        <b/>
        <sz val="11"/>
        <color rgb="FFC00000"/>
        <rFont val="Calibri"/>
        <family val="2"/>
        <scheme val="minor"/>
      </rPr>
      <t>:</t>
    </r>
    <r>
      <rPr>
        <b/>
        <sz val="11"/>
        <rFont val="Calibri"/>
        <family val="2"/>
        <scheme val="minor"/>
      </rPr>
      <t xml:space="preserve">
</t>
    </r>
    <r>
      <rPr>
        <sz val="11"/>
        <rFont val="Calibri"/>
        <family val="2"/>
        <scheme val="minor"/>
      </rPr>
      <t xml:space="preserve">In 2023, the Science Based Targets initiative (SBTi) validated that the GHG emissions reduction targets submitted by RioCan conform with the SBTi Criteria and Recommendations (Criteria version 5.0). SBTi is a partnership between CDP, the United Nations Global Compact, World Resources Institute and the World Wide Fund for Nature.
</t>
    </r>
  </si>
  <si>
    <r>
      <t>Along with this, RioCan has set targets of reducing absolute water consumption by 10% as compared to our 2019 baseline year, improving our waste diversion rate by 60%</t>
    </r>
    <r>
      <rPr>
        <vertAlign val="superscript"/>
        <sz val="11"/>
        <rFont val="Calibri"/>
        <family val="2"/>
        <scheme val="minor"/>
      </rPr>
      <t xml:space="preserve">1 </t>
    </r>
    <r>
      <rPr>
        <sz val="11"/>
        <rFont val="Calibri"/>
        <family val="2"/>
        <scheme val="minor"/>
      </rPr>
      <t xml:space="preserve">and certifying 90% of the Trust’s NLA to the BOMA BEST (or equivalent) certification by 2030.
</t>
    </r>
    <r>
      <rPr>
        <vertAlign val="superscript"/>
        <sz val="8"/>
        <rFont val="Calibri"/>
        <family val="2"/>
        <scheme val="minor"/>
      </rPr>
      <t>1</t>
    </r>
    <r>
      <rPr>
        <sz val="8"/>
        <rFont val="Calibri"/>
        <family val="2"/>
        <scheme val="minor"/>
      </rPr>
      <t xml:space="preserve"> The target is applicable to the sites where RioCan has operational control over water and waste management activities.</t>
    </r>
    <r>
      <rPr>
        <sz val="11"/>
        <rFont val="Calibri"/>
        <family val="2"/>
        <scheme val="minor"/>
      </rPr>
      <t xml:space="preserve"> </t>
    </r>
  </si>
  <si>
    <t>Floor area 
(sqft)</t>
  </si>
  <si>
    <r>
      <rPr>
        <b/>
        <sz val="11"/>
        <rFont val="Calibri"/>
        <family val="2"/>
        <scheme val="minor"/>
      </rPr>
      <t>Whistleblower Program</t>
    </r>
    <r>
      <rPr>
        <sz val="11"/>
        <rFont val="Calibri"/>
        <family val="2"/>
        <scheme val="minor"/>
      </rPr>
      <t xml:space="preserve">
RioCan has developed a Whistleblower Committee to promote ethical conduct throughout our business, and that RioCan Representatives have a confidential reporting vehicle to raise concerns for review and investigation without fear of retaliation. The Program is governed by the Whistleblower Policy. A committee known as the “Whistleblower Committee ” consisting of the Chair of the Audit Committee and the SVP, General Counsel, ESG &amp; Corporate Secretary, has been established for the purpose of establishing, maintaining and monitoring the Program and ensuring compliance with the Policy. The Committee’s mandate and activities include its procedure for investigating and resolving submissions made pursuant to the Program. Our Enterprise Risk Management (ERM) framework proactively manages risks. The framework sets out general roles and responsibilities while also mandating mitigation efforts for the major types of risks, including preventable, strategic and external risks. The framework applies to all members of the Board, officers and employees of RioCan.
</t>
    </r>
    <r>
      <rPr>
        <b/>
        <sz val="11"/>
        <rFont val="Calibri"/>
        <family val="2"/>
        <scheme val="minor"/>
      </rPr>
      <t>Environmental Risk and Compliance</t>
    </r>
    <r>
      <rPr>
        <sz val="11"/>
        <rFont val="Calibri"/>
        <family val="2"/>
        <scheme val="minor"/>
      </rPr>
      <t xml:space="preserve">
RioCan complies with applicable environmental laws and regulations and we strive for continuous improvement of our Environmental Management System (EMS) and associated environmental policies. We track and monitor various compliance metrics and potential risks such as hazardous substances, environmental spills and fuel storage tanks. Annual Environmental Compliance Surveys are completed across our portfolio and stored with all other environmental documentation in our centralized database. RioCan’s custom built crisis management system, RioCan Secure, enables real time response to any and all environmental incidents. Together, these strategies form the foundation of our EMS and help us achieve operational excellence across our portfolio.
</t>
    </r>
    <r>
      <rPr>
        <b/>
        <sz val="11"/>
        <rFont val="Calibri"/>
        <family val="2"/>
        <scheme val="minor"/>
      </rPr>
      <t>Land Contamination</t>
    </r>
    <r>
      <rPr>
        <sz val="11"/>
        <rFont val="Calibri"/>
        <family val="2"/>
        <scheme val="minor"/>
      </rPr>
      <t xml:space="preserve">
RioCan is committed to minimizing the environmental impacts of our developments, assets and procurement while raising environmental awareness on the importance of protecting the natural environment. We continue to focus on urban revitalization to bring our existing properties to their highest and best use. We strive to continuously monitor our environmental performance and, when necessary, comply and report on environmental issues. RioCan considers and monitors the environmental implications during the lifecycle of the development process and aims to promote environmental awareness. RioCan assesses potential environmental impacts during the acquisition due diligence process to ensure all potential environmental risks are acknowledged and well managed. This assessment includes a review of environmental compliance, identifying potential sources of contamination as well as assessing climate change risk and resiliency.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</si>
</sst>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3" formatCode="_-* #,##0.00_-;\-* #,##0.00_-;_-* &quot;-&quot;??_-;_-@_-"/>
    <numFmt numFmtId="164" formatCode="&quot;$&quot;#,##0_);[Red]\(&quot;$&quot;#,##0\)"/>
    <numFmt numFmtId="165" formatCode="_(* #,##0_);_(* \(#,##0\);_(* &quot;-&quot;_);_(@_)"/>
    <numFmt numFmtId="166" formatCode="_(* #,##0.00_);_(* \(#,##0.00\);_(* &quot;-&quot;??_);_(@_)"/>
    <numFmt numFmtId="167" formatCode="0.0%"/>
    <numFmt numFmtId="168" formatCode="_(* #,##0_);_(* \(#,##0\);_(* &quot;-&quot;??_);_(@_)"/>
    <numFmt numFmtId="169" formatCode="0.0"/>
    <numFmt numFmtId="170" formatCode="&quot;$&quot;#,##0"/>
    <numFmt numFmtId="171" formatCode="_(* #,##0.0_);_(* \(#,##0.0\);_(* &quot;-&quot;??_);_(@_)"/>
  </numFmts>
  <fonts count="56"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
      <i/>
      <sz val="11"/>
      <color rgb="FFFF0000"/>
      <name val="Calibri"/>
      <family val="2"/>
      <scheme val="minor"/>
    </font>
    <font>
      <b/>
      <sz val="11"/>
      <color theme="0"/>
      <name val="Calibri"/>
      <family val="2"/>
      <scheme val="minor"/>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sz val="12"/>
      <name val="Calibri"/>
      <family val="2"/>
      <scheme val="minor"/>
    </font>
    <font>
      <sz val="11"/>
      <name val="Calibri"/>
      <family val="2"/>
      <scheme val="minor"/>
    </font>
    <font>
      <b/>
      <sz val="11"/>
      <name val="Calibri"/>
      <family val="2"/>
      <scheme val="minor"/>
    </font>
    <font>
      <sz val="8"/>
      <name val="Calibri"/>
      <family val="2"/>
      <scheme val="minor"/>
    </font>
    <font>
      <sz val="11"/>
      <color theme="1"/>
      <name val="Calibri"/>
      <family val="2"/>
      <scheme val="minor"/>
    </font>
    <font>
      <strike/>
      <sz val="11"/>
      <name val="Calibri"/>
      <family val="2"/>
      <scheme val="minor"/>
    </font>
    <font>
      <b/>
      <sz val="11"/>
      <color rgb="FF000000"/>
      <name val="Calibri"/>
      <family val="2"/>
      <scheme val="minor"/>
    </font>
    <font>
      <b/>
      <vertAlign val="superscript"/>
      <sz val="11"/>
      <color rgb="FF000000"/>
      <name val="Calibri"/>
      <family val="2"/>
      <scheme val="minor"/>
    </font>
    <font>
      <b/>
      <sz val="11"/>
      <color rgb="FFFFFFFF"/>
      <name val="Calibri"/>
      <family val="2"/>
      <scheme val="minor"/>
    </font>
    <font>
      <b/>
      <sz val="8"/>
      <color theme="1"/>
      <name val="Calibri"/>
      <family val="2"/>
      <scheme val="minor"/>
    </font>
    <font>
      <sz val="8"/>
      <color theme="1"/>
      <name val="Calibri"/>
      <family val="2"/>
      <scheme val="minor"/>
    </font>
    <font>
      <vertAlign val="superscript"/>
      <sz val="8"/>
      <color theme="1"/>
      <name val="Calibri"/>
      <family val="2"/>
      <scheme val="minor"/>
    </font>
    <font>
      <sz val="11"/>
      <color rgb="FF000000"/>
      <name val="Calibri"/>
      <family val="2"/>
      <scheme val="minor"/>
    </font>
    <font>
      <vertAlign val="superscript"/>
      <sz val="11"/>
      <name val="Calibri"/>
      <family val="2"/>
      <scheme val="minor"/>
    </font>
    <font>
      <vertAlign val="superscript"/>
      <sz val="8"/>
      <name val="Calibri"/>
      <family val="2"/>
      <scheme val="minor"/>
    </font>
    <font>
      <sz val="8"/>
      <color rgb="FF000000"/>
      <name val="Calibri"/>
      <family val="2"/>
      <scheme val="minor"/>
    </font>
    <font>
      <sz val="11"/>
      <color rgb="FFFFFFFF"/>
      <name val="Calibri"/>
      <family val="2"/>
      <scheme val="minor"/>
    </font>
    <font>
      <vertAlign val="superscript"/>
      <sz val="11"/>
      <color rgb="FF000000"/>
      <name val="Calibri"/>
      <family val="2"/>
      <scheme val="minor"/>
    </font>
    <font>
      <b/>
      <sz val="12"/>
      <color theme="0"/>
      <name val="Calibri"/>
      <family val="2"/>
      <scheme val="minor"/>
    </font>
    <font>
      <b/>
      <vertAlign val="superscript"/>
      <sz val="11"/>
      <name val="Calibri"/>
      <family val="2"/>
      <scheme val="minor"/>
    </font>
    <font>
      <b/>
      <i/>
      <sz val="11"/>
      <color theme="1"/>
      <name val="Calibri"/>
      <family val="2"/>
      <scheme val="minor"/>
    </font>
    <font>
      <sz val="9"/>
      <name val="Calibri"/>
      <family val="2"/>
      <scheme val="minor"/>
    </font>
    <font>
      <sz val="12"/>
      <color rgb="FF000000"/>
      <name val="Calibri"/>
      <family val="2"/>
    </font>
    <font>
      <u/>
      <sz val="12"/>
      <color rgb="FF0563C1"/>
      <name val="Calibri"/>
      <family val="2"/>
      <charset val="1"/>
    </font>
    <font>
      <sz val="11"/>
      <color rgb="FF000000"/>
      <name val="Calibri"/>
      <family val="2"/>
    </font>
    <font>
      <sz val="12"/>
      <color rgb="FF000000"/>
      <name val="Calibri"/>
      <family val="2"/>
    </font>
    <font>
      <sz val="10"/>
      <name val="Arial"/>
      <family val="2"/>
    </font>
    <font>
      <b/>
      <vertAlign val="superscript"/>
      <sz val="11"/>
      <color rgb="FFFFFFFF"/>
      <name val="Calibri"/>
      <family val="2"/>
      <scheme val="minor"/>
    </font>
    <font>
      <b/>
      <sz val="11"/>
      <color rgb="FFD6001C"/>
      <name val="Calibri"/>
      <family val="2"/>
      <scheme val="minor"/>
    </font>
    <font>
      <b/>
      <vertAlign val="superscript"/>
      <sz val="11"/>
      <color rgb="FFD6001C"/>
      <name val="Calibri"/>
      <family val="2"/>
      <scheme val="minor"/>
    </font>
    <font>
      <b/>
      <sz val="18"/>
      <color rgb="FFC00000"/>
      <name val="Segoe UI"/>
      <family val="2"/>
    </font>
    <font>
      <sz val="10"/>
      <name val="Verdana"/>
      <family val="2"/>
    </font>
    <font>
      <b/>
      <sz val="11"/>
      <color theme="8"/>
      <name val="Calibri"/>
      <family val="2"/>
      <scheme val="minor"/>
    </font>
    <font>
      <b/>
      <sz val="8"/>
      <name val="Calibri"/>
      <family val="2"/>
      <scheme val="minor"/>
    </font>
    <font>
      <b/>
      <strike/>
      <sz val="11"/>
      <name val="Calibri"/>
      <family val="2"/>
      <scheme val="minor"/>
    </font>
    <font>
      <sz val="18"/>
      <color theme="1"/>
      <name val="Calibri"/>
      <family val="2"/>
      <scheme val="minor"/>
    </font>
    <font>
      <b/>
      <sz val="11"/>
      <color rgb="FFFF0000"/>
      <name val="Calibri"/>
      <family val="2"/>
      <scheme val="minor"/>
    </font>
    <font>
      <u/>
      <sz val="11"/>
      <color rgb="FF0070C0"/>
      <name val="Calibri"/>
      <family val="2"/>
      <scheme val="minor"/>
    </font>
    <font>
      <u/>
      <sz val="11"/>
      <color rgb="FF002060"/>
      <name val="Calibri"/>
      <family val="2"/>
      <scheme val="minor"/>
    </font>
    <font>
      <u/>
      <sz val="8"/>
      <name val="Calibri"/>
      <family val="2"/>
      <scheme val="minor"/>
    </font>
    <font>
      <u/>
      <sz val="8"/>
      <color rgb="FF0070C0"/>
      <name val="Calibri"/>
      <family val="2"/>
      <scheme val="minor"/>
    </font>
    <font>
      <sz val="11"/>
      <color rgb="FFC00000"/>
      <name val="Calibri"/>
      <family val="2"/>
      <scheme val="minor"/>
    </font>
    <font>
      <b/>
      <sz val="11"/>
      <color rgb="FFC0000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theme="0" tint="-0.499984740745262"/>
        <bgColor indexed="64"/>
      </patternFill>
    </fill>
    <fill>
      <patternFill patternType="solid">
        <fgColor rgb="FFD6001C"/>
        <bgColor indexed="64"/>
      </patternFill>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8D8D8"/>
        <bgColor rgb="FFD8D8D8"/>
      </patternFill>
    </fill>
    <fill>
      <patternFill patternType="solid">
        <fgColor theme="2" tint="-0.89999084444715716"/>
        <bgColor theme="4" tint="0.79998168889431442"/>
      </patternFill>
    </fill>
    <fill>
      <patternFill patternType="solid">
        <fgColor rgb="FFD6001C"/>
        <bgColor theme="4" tint="0.79995117038483843"/>
      </patternFill>
    </fill>
    <fill>
      <patternFill patternType="solid">
        <fgColor rgb="FF000000"/>
        <bgColor indexed="64"/>
      </patternFill>
    </fill>
    <fill>
      <patternFill patternType="solid">
        <fgColor theme="0" tint="-0.14999847407452621"/>
        <bgColor theme="4" tint="0.79998168889431442"/>
      </patternFill>
    </fill>
    <fill>
      <patternFill patternType="solid">
        <fgColor theme="0" tint="-0.14999847407452621"/>
        <bgColor theme="4" tint="0.79995117038483843"/>
      </patternFill>
    </fill>
    <fill>
      <patternFill patternType="solid">
        <fgColor theme="0" tint="-0.14999847407452621"/>
        <bgColor rgb="FFD8D8D8"/>
      </patternFill>
    </fill>
    <fill>
      <patternFill patternType="solid">
        <fgColor rgb="FFD6001C"/>
        <bgColor rgb="FFD8D8D8"/>
      </patternFill>
    </fill>
    <fill>
      <patternFill patternType="solid">
        <fgColor rgb="FFD6001C"/>
        <bgColor theme="4" tint="0.79998168889431442"/>
      </patternFill>
    </fill>
    <fill>
      <patternFill patternType="solid">
        <fgColor rgb="FFD8D8D8"/>
        <bgColor indexed="64"/>
      </patternFill>
    </fill>
    <fill>
      <patternFill patternType="solid">
        <fgColor theme="1" tint="0.34998626667073579"/>
        <bgColor indexed="64"/>
      </patternFill>
    </fill>
  </fills>
  <borders count="26">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BFBFBF"/>
      </left>
      <right style="medium">
        <color rgb="FFC00000"/>
      </right>
      <top style="medium">
        <color rgb="FFBFBFBF"/>
      </top>
      <bottom style="medium">
        <color rgb="FFC00000"/>
      </bottom>
      <diagonal/>
    </border>
    <border>
      <left style="medium">
        <color rgb="FFC00000"/>
      </left>
      <right style="medium">
        <color rgb="FFC00000"/>
      </right>
      <top style="medium">
        <color rgb="FFBFBFBF"/>
      </top>
      <bottom style="medium">
        <color rgb="FFC00000"/>
      </bottom>
      <diagonal/>
    </border>
    <border>
      <left style="medium">
        <color rgb="FFC00000"/>
      </left>
      <right style="medium">
        <color rgb="FFBFBFBF"/>
      </right>
      <top style="medium">
        <color rgb="FFBFBFBF"/>
      </top>
      <bottom style="medium">
        <color rgb="FFC00000"/>
      </bottom>
      <diagonal/>
    </border>
    <border>
      <left style="medium">
        <color rgb="FFBFBFBF"/>
      </left>
      <right style="medium">
        <color rgb="FFA6A6A6"/>
      </right>
      <top style="medium">
        <color rgb="FFC00000"/>
      </top>
      <bottom style="medium">
        <color rgb="FFFFFFFF"/>
      </bottom>
      <diagonal/>
    </border>
    <border>
      <left style="medium">
        <color rgb="FFA6A6A6"/>
      </left>
      <right style="medium">
        <color rgb="FFA6A6A6"/>
      </right>
      <top style="medium">
        <color rgb="FFC00000"/>
      </top>
      <bottom style="medium">
        <color rgb="FFFFFFFF"/>
      </bottom>
      <diagonal/>
    </border>
    <border>
      <left style="medium">
        <color rgb="FFA6A6A6"/>
      </left>
      <right style="medium">
        <color rgb="FFBFBFBF"/>
      </right>
      <top style="medium">
        <color rgb="FFC00000"/>
      </top>
      <bottom style="medium">
        <color rgb="FFFFFFFF"/>
      </bottom>
      <diagonal/>
    </border>
    <border>
      <left style="medium">
        <color rgb="FFBFBFBF"/>
      </left>
      <right style="medium">
        <color rgb="FFA6A6A6"/>
      </right>
      <top style="medium">
        <color rgb="FFFFFFFF"/>
      </top>
      <bottom style="medium">
        <color rgb="FFFFFFFF"/>
      </bottom>
      <diagonal/>
    </border>
    <border>
      <left style="medium">
        <color rgb="FFA6A6A6"/>
      </left>
      <right style="medium">
        <color rgb="FFA6A6A6"/>
      </right>
      <top style="medium">
        <color rgb="FFFFFFFF"/>
      </top>
      <bottom style="medium">
        <color rgb="FFFFFFFF"/>
      </bottom>
      <diagonal/>
    </border>
    <border>
      <left style="medium">
        <color rgb="FFA6A6A6"/>
      </left>
      <right style="medium">
        <color rgb="FFBFBFBF"/>
      </right>
      <top style="medium">
        <color rgb="FFFFFFFF"/>
      </top>
      <bottom style="medium">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2">
    <xf numFmtId="0" fontId="0" fillId="0" borderId="0"/>
    <xf numFmtId="0" fontId="6" fillId="0" borderId="0" applyNumberFormat="0" applyFill="0" applyBorder="0" applyAlignment="0" applyProtection="0"/>
    <xf numFmtId="9" fontId="17" fillId="0" borderId="0" applyFont="0" applyFill="0" applyBorder="0" applyAlignment="0" applyProtection="0"/>
    <xf numFmtId="166" fontId="17" fillId="0" borderId="0" applyFont="0" applyFill="0" applyBorder="0" applyAlignment="0" applyProtection="0"/>
    <xf numFmtId="0" fontId="35" fillId="0" borderId="0"/>
    <xf numFmtId="0" fontId="36" fillId="0" borderId="0" applyBorder="0" applyProtection="0"/>
    <xf numFmtId="43" fontId="35" fillId="0" borderId="0" applyFont="0" applyFill="0" applyBorder="0" applyAlignment="0" applyProtection="0"/>
    <xf numFmtId="9" fontId="35" fillId="0" borderId="0" applyFont="0" applyFill="0" applyBorder="0" applyAlignment="0" applyProtection="0"/>
    <xf numFmtId="0" fontId="38" fillId="0" borderId="0"/>
    <xf numFmtId="43" fontId="39" fillId="0" borderId="0" applyBorder="0" applyAlignment="0" applyProtection="0"/>
    <xf numFmtId="0" fontId="44" fillId="0" borderId="0"/>
    <xf numFmtId="0" fontId="17" fillId="0" borderId="0"/>
  </cellStyleXfs>
  <cellXfs count="440">
    <xf numFmtId="0" fontId="0" fillId="0" borderId="0" xfId="0"/>
    <xf numFmtId="0" fontId="0" fillId="2" borderId="0" xfId="0" applyFill="1"/>
    <xf numFmtId="0" fontId="1" fillId="2" borderId="0" xfId="0" applyFont="1" applyFill="1" applyAlignment="1">
      <alignment horizontal="left"/>
    </xf>
    <xf numFmtId="0" fontId="1" fillId="2" borderId="0" xfId="0" applyFont="1" applyFill="1"/>
    <xf numFmtId="0" fontId="1" fillId="2" borderId="0" xfId="0" applyFont="1" applyFill="1" applyAlignment="1">
      <alignment vertical="top" wrapText="1"/>
    </xf>
    <xf numFmtId="0" fontId="5" fillId="2" borderId="0" xfId="0" applyFont="1" applyFill="1"/>
    <xf numFmtId="0" fontId="1" fillId="2" borderId="0" xfId="0" applyFont="1" applyFill="1" applyAlignment="1">
      <alignment wrapText="1"/>
    </xf>
    <xf numFmtId="0" fontId="4" fillId="2" borderId="0" xfId="0" applyFont="1" applyFill="1" applyAlignment="1">
      <alignment horizontal="left"/>
    </xf>
    <xf numFmtId="0" fontId="3" fillId="2" borderId="0" xfId="0" applyFont="1" applyFill="1" applyAlignment="1">
      <alignment horizontal="left"/>
    </xf>
    <xf numFmtId="0" fontId="7" fillId="2" borderId="0" xfId="0" applyFont="1" applyFill="1"/>
    <xf numFmtId="0" fontId="0" fillId="0" borderId="10" xfId="0" applyBorder="1"/>
    <xf numFmtId="0" fontId="4" fillId="2" borderId="0" xfId="0" applyFont="1" applyFill="1"/>
    <xf numFmtId="0" fontId="3" fillId="2" borderId="0" xfId="0" applyFont="1" applyFill="1"/>
    <xf numFmtId="0" fontId="4" fillId="2" borderId="0" xfId="0" applyFont="1" applyFill="1" applyAlignment="1">
      <alignment horizontal="center"/>
    </xf>
    <xf numFmtId="0" fontId="3" fillId="2" borderId="0" xfId="0" applyFont="1" applyFill="1" applyAlignment="1">
      <alignment vertical="top"/>
    </xf>
    <xf numFmtId="0" fontId="11" fillId="2" borderId="0" xfId="0" applyFont="1" applyFill="1"/>
    <xf numFmtId="0" fontId="14" fillId="2" borderId="0" xfId="0" applyFont="1" applyFill="1" applyAlignment="1">
      <alignment horizontal="left" vertical="top" wrapText="1"/>
    </xf>
    <xf numFmtId="0" fontId="2" fillId="5" borderId="0" xfId="0" applyFont="1" applyFill="1"/>
    <xf numFmtId="0" fontId="8" fillId="2" borderId="0" xfId="0" applyFont="1" applyFill="1" applyAlignment="1">
      <alignment horizontal="left" vertical="top" wrapText="1"/>
    </xf>
    <xf numFmtId="0" fontId="2" fillId="3" borderId="10" xfId="0" applyFont="1" applyFill="1" applyBorder="1"/>
    <xf numFmtId="0" fontId="9" fillId="2" borderId="0" xfId="0" applyFont="1" applyFill="1" applyAlignment="1">
      <alignment horizontal="left" vertical="top" wrapText="1"/>
    </xf>
    <xf numFmtId="0" fontId="2" fillId="2" borderId="0" xfId="0" applyFont="1" applyFill="1"/>
    <xf numFmtId="0" fontId="9" fillId="3" borderId="10" xfId="0" applyFont="1" applyFill="1" applyBorder="1"/>
    <xf numFmtId="0" fontId="9" fillId="2" borderId="0" xfId="0" applyFont="1" applyFill="1"/>
    <xf numFmtId="0" fontId="0" fillId="2" borderId="0" xfId="0" applyFill="1" applyAlignment="1">
      <alignment horizontal="left" wrapText="1"/>
    </xf>
    <xf numFmtId="0" fontId="0" fillId="2" borderId="0" xfId="0" applyFill="1" applyAlignment="1">
      <alignment horizontal="left" vertical="top" wrapText="1"/>
    </xf>
    <xf numFmtId="0" fontId="0" fillId="2" borderId="0" xfId="0" applyFill="1" applyAlignment="1">
      <alignment wrapText="1"/>
    </xf>
    <xf numFmtId="0" fontId="14"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vertical="top"/>
    </xf>
    <xf numFmtId="0" fontId="0" fillId="2" borderId="10" xfId="0" applyFill="1" applyBorder="1"/>
    <xf numFmtId="0" fontId="6" fillId="0" borderId="0" xfId="1"/>
    <xf numFmtId="0" fontId="0" fillId="0" borderId="10" xfId="0" applyBorder="1" applyAlignment="1">
      <alignment horizontal="center" vertical="center"/>
    </xf>
    <xf numFmtId="0" fontId="0" fillId="0" borderId="10" xfId="0" applyBorder="1" applyAlignment="1">
      <alignment horizontal="left"/>
    </xf>
    <xf numFmtId="0" fontId="9" fillId="3" borderId="10" xfId="0" applyFont="1" applyFill="1" applyBorder="1" applyAlignment="1">
      <alignment horizontal="left"/>
    </xf>
    <xf numFmtId="0" fontId="0" fillId="2" borderId="10" xfId="0" applyFill="1" applyBorder="1" applyAlignment="1">
      <alignment horizontal="center" vertical="center" wrapText="1"/>
    </xf>
    <xf numFmtId="0" fontId="1" fillId="9" borderId="10" xfId="0" applyFont="1" applyFill="1" applyBorder="1" applyAlignment="1">
      <alignment horizontal="center" vertical="center"/>
    </xf>
    <xf numFmtId="0" fontId="9" fillId="3" borderId="0" xfId="0" applyFont="1" applyFill="1"/>
    <xf numFmtId="0" fontId="1" fillId="9" borderId="10" xfId="0" applyFont="1" applyFill="1" applyBorder="1"/>
    <xf numFmtId="0" fontId="1" fillId="9" borderId="10" xfId="0" applyFont="1" applyFill="1" applyBorder="1" applyAlignment="1">
      <alignment horizontal="center" vertical="center" wrapText="1"/>
    </xf>
    <xf numFmtId="0" fontId="1" fillId="2" borderId="0" xfId="0" applyFont="1" applyFill="1" applyAlignment="1">
      <alignment horizontal="center" wrapText="1"/>
    </xf>
    <xf numFmtId="0" fontId="9" fillId="2" borderId="0" xfId="0" applyFont="1" applyFill="1" applyAlignment="1">
      <alignment vertical="center" wrapText="1"/>
    </xf>
    <xf numFmtId="0" fontId="9" fillId="2" borderId="0" xfId="0" applyFont="1" applyFill="1" applyAlignment="1">
      <alignment vertical="center"/>
    </xf>
    <xf numFmtId="10" fontId="0" fillId="2" borderId="10" xfId="0" applyNumberForma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center" vertical="center"/>
    </xf>
    <xf numFmtId="0" fontId="9" fillId="3" borderId="4" xfId="0" applyFont="1" applyFill="1" applyBorder="1" applyAlignment="1">
      <alignment vertical="center"/>
    </xf>
    <xf numFmtId="9" fontId="2" fillId="3" borderId="5" xfId="0" applyNumberFormat="1" applyFont="1" applyFill="1" applyBorder="1" applyAlignment="1">
      <alignment vertical="center"/>
    </xf>
    <xf numFmtId="9" fontId="2" fillId="3" borderId="6" xfId="0" applyNumberFormat="1" applyFont="1" applyFill="1" applyBorder="1" applyAlignment="1">
      <alignment vertical="center"/>
    </xf>
    <xf numFmtId="0" fontId="9" fillId="3" borderId="4" xfId="0" applyFont="1" applyFill="1" applyBorder="1" applyAlignment="1">
      <alignment horizontal="center" vertical="center"/>
    </xf>
    <xf numFmtId="9" fontId="0" fillId="2" borderId="10" xfId="0" applyNumberFormat="1" applyFill="1" applyBorder="1" applyAlignment="1">
      <alignment horizontal="right" vertical="top"/>
    </xf>
    <xf numFmtId="0" fontId="14" fillId="0" borderId="10" xfId="0" applyFont="1" applyBorder="1" applyAlignment="1">
      <alignment horizontal="center" vertical="center"/>
    </xf>
    <xf numFmtId="0" fontId="1" fillId="9" borderId="10" xfId="0" applyFont="1" applyFill="1" applyBorder="1" applyAlignment="1">
      <alignment horizontal="center"/>
    </xf>
    <xf numFmtId="0" fontId="0" fillId="0" borderId="7" xfId="0" applyBorder="1"/>
    <xf numFmtId="0" fontId="23" fillId="2" borderId="0" xfId="0" applyFont="1" applyFill="1"/>
    <xf numFmtId="0" fontId="25" fillId="8" borderId="10" xfId="0" applyFont="1" applyFill="1" applyBorder="1" applyAlignment="1">
      <alignment horizontal="left" vertical="center" wrapText="1" readingOrder="1"/>
    </xf>
    <xf numFmtId="0" fontId="14" fillId="0" borderId="10" xfId="0" applyFont="1" applyBorder="1" applyAlignment="1">
      <alignment horizontal="center" vertical="center" wrapText="1"/>
    </xf>
    <xf numFmtId="9" fontId="17" fillId="0" borderId="10" xfId="2" applyFont="1" applyBorder="1" applyAlignment="1">
      <alignment horizontal="center" vertical="center"/>
    </xf>
    <xf numFmtId="4" fontId="14" fillId="0" borderId="10" xfId="0" applyNumberFormat="1" applyFont="1" applyBorder="1" applyAlignment="1">
      <alignment horizontal="center" vertical="center"/>
    </xf>
    <xf numFmtId="4" fontId="14" fillId="0" borderId="10" xfId="0" applyNumberFormat="1" applyFont="1" applyBorder="1" applyAlignment="1">
      <alignment horizontal="center" vertical="center" wrapText="1"/>
    </xf>
    <xf numFmtId="0" fontId="0" fillId="0" borderId="10" xfId="0" applyBorder="1" applyAlignment="1">
      <alignment horizontal="center"/>
    </xf>
    <xf numFmtId="0" fontId="0" fillId="2" borderId="10" xfId="0" applyFill="1" applyBorder="1" applyAlignment="1">
      <alignment horizontal="center"/>
    </xf>
    <xf numFmtId="0" fontId="19" fillId="10" borderId="10" xfId="0" applyFont="1" applyFill="1" applyBorder="1" applyAlignment="1">
      <alignment horizontal="center" vertical="center" wrapText="1"/>
    </xf>
    <xf numFmtId="0" fontId="23" fillId="2" borderId="1" xfId="0" applyFont="1" applyFill="1" applyBorder="1" applyAlignment="1">
      <alignment horizontal="left" vertical="top"/>
    </xf>
    <xf numFmtId="0" fontId="1" fillId="9" borderId="10" xfId="0" applyFont="1" applyFill="1" applyBorder="1" applyAlignment="1">
      <alignment horizontal="center" wrapText="1"/>
    </xf>
    <xf numFmtId="0" fontId="0" fillId="9" borderId="10" xfId="0" applyFill="1" applyBorder="1"/>
    <xf numFmtId="0" fontId="14" fillId="2" borderId="10" xfId="0" applyFont="1" applyFill="1" applyBorder="1" applyAlignment="1">
      <alignment horizontal="center" vertical="top" wrapText="1"/>
    </xf>
    <xf numFmtId="10" fontId="2" fillId="3" borderId="10" xfId="0" applyNumberFormat="1" applyFont="1" applyFill="1" applyBorder="1" applyAlignment="1">
      <alignment horizontal="center" vertical="top" wrapText="1"/>
    </xf>
    <xf numFmtId="10" fontId="2" fillId="3" borderId="10" xfId="0" applyNumberFormat="1" applyFont="1" applyFill="1" applyBorder="1" applyAlignment="1">
      <alignment horizontal="center"/>
    </xf>
    <xf numFmtId="0" fontId="2" fillId="3" borderId="10" xfId="0" applyFont="1" applyFill="1" applyBorder="1" applyAlignment="1">
      <alignment horizontal="left" vertical="top" wrapText="1"/>
    </xf>
    <xf numFmtId="0" fontId="0" fillId="0" borderId="10" xfId="0" applyBorder="1" applyAlignment="1">
      <alignment horizontal="center" wrapText="1"/>
    </xf>
    <xf numFmtId="0" fontId="2" fillId="3" borderId="10" xfId="0" applyFont="1" applyFill="1" applyBorder="1" applyAlignment="1">
      <alignment horizontal="left"/>
    </xf>
    <xf numFmtId="0" fontId="2" fillId="3" borderId="10" xfId="0" applyFont="1" applyFill="1" applyBorder="1" applyAlignment="1">
      <alignment horizontal="center" wrapText="1"/>
    </xf>
    <xf numFmtId="0" fontId="2" fillId="3" borderId="10"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0" xfId="0" applyFont="1" applyFill="1" applyAlignment="1">
      <alignment horizontal="center" vertical="center"/>
    </xf>
    <xf numFmtId="0" fontId="2" fillId="3" borderId="10" xfId="0" applyFont="1" applyFill="1" applyBorder="1" applyAlignment="1">
      <alignment horizontal="center"/>
    </xf>
    <xf numFmtId="0" fontId="14" fillId="0" borderId="10" xfId="0" applyFont="1" applyBorder="1" applyAlignment="1">
      <alignment horizontal="left" vertical="center"/>
    </xf>
    <xf numFmtId="0" fontId="2" fillId="11" borderId="10" xfId="0" applyFont="1" applyFill="1" applyBorder="1" applyAlignment="1">
      <alignment horizontal="left" vertical="center"/>
    </xf>
    <xf numFmtId="0" fontId="2" fillId="11" borderId="10" xfId="0" applyFont="1" applyFill="1" applyBorder="1" applyAlignment="1">
      <alignment horizontal="center" vertical="center"/>
    </xf>
    <xf numFmtId="0" fontId="0" fillId="0" borderId="10" xfId="0" applyBorder="1" applyAlignment="1">
      <alignment horizontal="center" vertical="center" wrapText="1"/>
    </xf>
    <xf numFmtId="4" fontId="0" fillId="0" borderId="10" xfId="0" applyNumberFormat="1" applyBorder="1" applyAlignment="1">
      <alignment horizontal="center" vertical="center"/>
    </xf>
    <xf numFmtId="0" fontId="29" fillId="6" borderId="10" xfId="0" applyFont="1" applyFill="1" applyBorder="1" applyAlignment="1">
      <alignment horizontal="left" vertical="center" wrapText="1" readingOrder="1"/>
    </xf>
    <xf numFmtId="0" fontId="29" fillId="6" borderId="10" xfId="0" applyFont="1" applyFill="1" applyBorder="1" applyAlignment="1">
      <alignment horizontal="center" vertical="center" wrapText="1" readingOrder="1"/>
    </xf>
    <xf numFmtId="0" fontId="25" fillId="0" borderId="10" xfId="0" applyFont="1" applyBorder="1" applyAlignment="1">
      <alignment horizontal="left" vertical="center" wrapText="1" readingOrder="1"/>
    </xf>
    <xf numFmtId="0" fontId="21" fillId="6" borderId="10" xfId="0" applyFont="1" applyFill="1" applyBorder="1" applyAlignment="1">
      <alignment horizontal="left" vertical="center" wrapText="1" readingOrder="1"/>
    </xf>
    <xf numFmtId="0" fontId="21" fillId="6" borderId="10" xfId="0" applyFont="1" applyFill="1" applyBorder="1" applyAlignment="1">
      <alignment horizontal="center" vertical="center" wrapText="1" readingOrder="1"/>
    </xf>
    <xf numFmtId="164" fontId="25" fillId="0" borderId="10" xfId="0" applyNumberFormat="1" applyFont="1" applyBorder="1" applyAlignment="1">
      <alignment horizontal="center" vertical="center" wrapText="1" readingOrder="1"/>
    </xf>
    <xf numFmtId="0" fontId="21" fillId="13" borderId="10" xfId="0" applyFont="1" applyFill="1" applyBorder="1" applyAlignment="1">
      <alignment horizontal="left" vertical="center" wrapText="1" readingOrder="1"/>
    </xf>
    <xf numFmtId="164" fontId="21" fillId="13" borderId="10" xfId="0" applyNumberFormat="1" applyFont="1" applyFill="1" applyBorder="1" applyAlignment="1">
      <alignment horizontal="center" vertical="center" wrapText="1" readingOrder="1"/>
    </xf>
    <xf numFmtId="0" fontId="9" fillId="6" borderId="10" xfId="0" applyFont="1" applyFill="1" applyBorder="1" applyAlignment="1">
      <alignment vertical="top" wrapText="1"/>
    </xf>
    <xf numFmtId="0" fontId="14" fillId="0" borderId="10" xfId="0" applyFont="1" applyBorder="1" applyAlignment="1">
      <alignment horizontal="left" vertical="center" wrapText="1"/>
    </xf>
    <xf numFmtId="4" fontId="0" fillId="0" borderId="10" xfId="0" applyNumberFormat="1" applyBorder="1" applyAlignment="1">
      <alignment horizontal="center" vertical="center" wrapText="1"/>
    </xf>
    <xf numFmtId="0" fontId="25" fillId="2" borderId="10" xfId="0" applyFont="1" applyFill="1" applyBorder="1" applyAlignment="1">
      <alignment horizontal="left" vertical="center" wrapText="1" readingOrder="1"/>
    </xf>
    <xf numFmtId="164" fontId="25" fillId="2" borderId="10" xfId="0" applyNumberFormat="1" applyFont="1" applyFill="1" applyBorder="1" applyAlignment="1">
      <alignment horizontal="center" vertical="center" wrapText="1" readingOrder="1"/>
    </xf>
    <xf numFmtId="0" fontId="15" fillId="14" borderId="10" xfId="0" applyFont="1" applyFill="1" applyBorder="1" applyAlignment="1">
      <alignment horizontal="left" wrapText="1"/>
    </xf>
    <xf numFmtId="0" fontId="15" fillId="14" borderId="10" xfId="0" applyFont="1" applyFill="1" applyBorder="1" applyAlignment="1">
      <alignment horizontal="center" vertical="center" wrapText="1"/>
    </xf>
    <xf numFmtId="0" fontId="1" fillId="9" borderId="10" xfId="0" applyFont="1" applyFill="1" applyBorder="1" applyAlignment="1">
      <alignment horizontal="left"/>
    </xf>
    <xf numFmtId="0" fontId="15" fillId="15" borderId="10" xfId="0" applyFont="1" applyFill="1" applyBorder="1" applyAlignment="1">
      <alignment horizontal="center" vertical="center"/>
    </xf>
    <xf numFmtId="0" fontId="15" fillId="15" borderId="10" xfId="0" applyFont="1" applyFill="1" applyBorder="1" applyAlignment="1">
      <alignment horizontal="left" wrapText="1"/>
    </xf>
    <xf numFmtId="0" fontId="15" fillId="15" borderId="10" xfId="0" applyFont="1" applyFill="1" applyBorder="1" applyAlignment="1">
      <alignment horizontal="center" vertical="center" wrapText="1"/>
    </xf>
    <xf numFmtId="0" fontId="14" fillId="0" borderId="10" xfId="0" applyFont="1" applyBorder="1" applyAlignment="1">
      <alignment vertical="center"/>
    </xf>
    <xf numFmtId="0" fontId="14" fillId="0" borderId="10" xfId="0" quotePrefix="1" applyFont="1" applyBorder="1" applyAlignment="1">
      <alignment horizontal="center" vertical="center"/>
    </xf>
    <xf numFmtId="9" fontId="14" fillId="0" borderId="10" xfId="2" quotePrefix="1" applyFont="1" applyFill="1" applyBorder="1" applyAlignment="1">
      <alignment horizontal="center" vertical="center"/>
    </xf>
    <xf numFmtId="9" fontId="17" fillId="0" borderId="10" xfId="2" applyFont="1" applyBorder="1" applyAlignment="1">
      <alignment horizontal="center"/>
    </xf>
    <xf numFmtId="9" fontId="0" fillId="0" borderId="10" xfId="0" applyNumberFormat="1" applyBorder="1" applyAlignment="1">
      <alignment horizontal="center"/>
    </xf>
    <xf numFmtId="9" fontId="17" fillId="0" borderId="10" xfId="2" applyFont="1" applyBorder="1"/>
    <xf numFmtId="9" fontId="0" fillId="0" borderId="10" xfId="0" applyNumberFormat="1" applyBorder="1"/>
    <xf numFmtId="9" fontId="14" fillId="0" borderId="10" xfId="2" applyFont="1" applyFill="1" applyBorder="1" applyAlignment="1">
      <alignment horizontal="center" vertical="center"/>
    </xf>
    <xf numFmtId="0" fontId="2" fillId="11" borderId="10" xfId="0" applyFont="1" applyFill="1" applyBorder="1" applyAlignment="1">
      <alignment horizontal="left"/>
    </xf>
    <xf numFmtId="9" fontId="2" fillId="11" borderId="10" xfId="2" applyFont="1" applyFill="1" applyBorder="1" applyAlignment="1">
      <alignment horizontal="center" vertical="center"/>
    </xf>
    <xf numFmtId="0" fontId="15" fillId="14" borderId="10" xfId="0" applyFont="1" applyFill="1" applyBorder="1" applyAlignment="1">
      <alignment horizontal="center" vertical="center"/>
    </xf>
    <xf numFmtId="0" fontId="0" fillId="0" borderId="10" xfId="0" quotePrefix="1" applyBorder="1" applyAlignment="1">
      <alignment horizontal="center"/>
    </xf>
    <xf numFmtId="0" fontId="0" fillId="6" borderId="10" xfId="0" applyFill="1" applyBorder="1"/>
    <xf numFmtId="0" fontId="14" fillId="0" borderId="10" xfId="0" applyFont="1" applyBorder="1"/>
    <xf numFmtId="0" fontId="14" fillId="14" borderId="10" xfId="0" applyFont="1" applyFill="1" applyBorder="1" applyAlignment="1">
      <alignment horizontal="center" vertical="center"/>
    </xf>
    <xf numFmtId="0" fontId="15" fillId="14" borderId="10" xfId="0" applyFont="1" applyFill="1" applyBorder="1" applyAlignment="1">
      <alignment horizontal="left" vertical="center" wrapText="1"/>
    </xf>
    <xf numFmtId="0" fontId="1" fillId="9" borderId="11" xfId="0" applyFont="1" applyFill="1" applyBorder="1" applyAlignment="1">
      <alignment horizontal="center" vertical="center"/>
    </xf>
    <xf numFmtId="0" fontId="1" fillId="9" borderId="11" xfId="0" applyFont="1" applyFill="1" applyBorder="1" applyAlignment="1">
      <alignment horizontal="center" vertical="center" wrapText="1"/>
    </xf>
    <xf numFmtId="0" fontId="8" fillId="2" borderId="0" xfId="0" applyFont="1" applyFill="1" applyAlignment="1">
      <alignment vertical="top" wrapText="1"/>
    </xf>
    <xf numFmtId="0" fontId="9" fillId="6" borderId="10" xfId="0" applyFont="1" applyFill="1" applyBorder="1" applyAlignment="1">
      <alignment horizontal="center"/>
    </xf>
    <xf numFmtId="3" fontId="0" fillId="0" borderId="10" xfId="0" applyNumberFormat="1" applyBorder="1" applyAlignment="1">
      <alignment horizontal="center" vertical="center"/>
    </xf>
    <xf numFmtId="9" fontId="0" fillId="2" borderId="10" xfId="0" applyNumberFormat="1" applyFill="1" applyBorder="1" applyAlignment="1">
      <alignment horizontal="center" vertical="center" wrapText="1"/>
    </xf>
    <xf numFmtId="0" fontId="0" fillId="2" borderId="0" xfId="0" applyFill="1" applyAlignment="1">
      <alignment horizontal="left"/>
    </xf>
    <xf numFmtId="0" fontId="9" fillId="6" borderId="10" xfId="0" applyFont="1" applyFill="1" applyBorder="1" applyAlignment="1">
      <alignment horizontal="center" vertical="center"/>
    </xf>
    <xf numFmtId="0" fontId="1" fillId="6" borderId="10" xfId="0" applyFont="1" applyFill="1" applyBorder="1" applyAlignment="1">
      <alignment wrapText="1"/>
    </xf>
    <xf numFmtId="0" fontId="9" fillId="6" borderId="10" xfId="0" applyFont="1" applyFill="1" applyBorder="1" applyAlignment="1">
      <alignment horizontal="center" wrapText="1"/>
    </xf>
    <xf numFmtId="0" fontId="2" fillId="6" borderId="10" xfId="0" applyFont="1" applyFill="1" applyBorder="1"/>
    <xf numFmtId="0" fontId="2" fillId="6" borderId="10" xfId="0" applyFont="1" applyFill="1" applyBorder="1" applyAlignment="1">
      <alignment horizontal="center"/>
    </xf>
    <xf numFmtId="0" fontId="2" fillId="6" borderId="10" xfId="0" applyFont="1" applyFill="1" applyBorder="1" applyAlignment="1">
      <alignment horizontal="center" vertical="center"/>
    </xf>
    <xf numFmtId="0" fontId="2" fillId="6" borderId="12" xfId="0" applyFont="1" applyFill="1" applyBorder="1" applyAlignment="1">
      <alignment horizontal="center"/>
    </xf>
    <xf numFmtId="0" fontId="9" fillId="6" borderId="10" xfId="0" applyFont="1" applyFill="1" applyBorder="1" applyAlignment="1">
      <alignment horizontal="left" vertical="top" wrapText="1"/>
    </xf>
    <xf numFmtId="0" fontId="9" fillId="6" borderId="10" xfId="0" applyFont="1" applyFill="1" applyBorder="1" applyAlignment="1">
      <alignment horizontal="center" vertical="top" wrapText="1"/>
    </xf>
    <xf numFmtId="0" fontId="9" fillId="6" borderId="10" xfId="0" applyFont="1" applyFill="1" applyBorder="1" applyAlignment="1">
      <alignment vertical="center"/>
    </xf>
    <xf numFmtId="0" fontId="9" fillId="6" borderId="10" xfId="0" applyFont="1" applyFill="1" applyBorder="1"/>
    <xf numFmtId="0" fontId="1" fillId="6" borderId="10" xfId="0" applyFont="1" applyFill="1" applyBorder="1"/>
    <xf numFmtId="0" fontId="0" fillId="6" borderId="10" xfId="0" applyFill="1" applyBorder="1" applyAlignment="1">
      <alignment horizontal="center"/>
    </xf>
    <xf numFmtId="0" fontId="0" fillId="0" borderId="0" xfId="0" applyAlignment="1">
      <alignment wrapText="1"/>
    </xf>
    <xf numFmtId="0" fontId="15" fillId="8" borderId="10" xfId="0" applyFont="1" applyFill="1" applyBorder="1" applyAlignment="1">
      <alignment horizontal="left" vertical="center" wrapText="1" readingOrder="1"/>
    </xf>
    <xf numFmtId="0" fontId="9" fillId="6" borderId="7" xfId="0" applyFont="1" applyFill="1" applyBorder="1" applyAlignment="1">
      <alignment horizontal="center" vertical="center"/>
    </xf>
    <xf numFmtId="0" fontId="1" fillId="9" borderId="7" xfId="0" applyFont="1" applyFill="1" applyBorder="1" applyAlignment="1">
      <alignment horizontal="center" vertical="center"/>
    </xf>
    <xf numFmtId="0" fontId="14" fillId="8" borderId="10" xfId="0" applyFont="1" applyFill="1" applyBorder="1" applyAlignment="1">
      <alignment horizontal="left" vertical="center" wrapText="1" readingOrder="1"/>
    </xf>
    <xf numFmtId="0" fontId="0" fillId="0" borderId="10" xfId="0" applyBorder="1" applyAlignment="1">
      <alignment horizontal="left" vertical="center"/>
    </xf>
    <xf numFmtId="0" fontId="33" fillId="2" borderId="0" xfId="0" applyFont="1" applyFill="1"/>
    <xf numFmtId="0" fontId="14" fillId="2" borderId="10" xfId="0" applyFont="1" applyFill="1" applyBorder="1" applyAlignment="1">
      <alignment horizontal="left" vertical="top" wrapText="1"/>
    </xf>
    <xf numFmtId="0" fontId="1" fillId="2" borderId="0" xfId="0" applyFont="1" applyFill="1" applyAlignment="1">
      <alignment horizontal="left" vertical="center"/>
    </xf>
    <xf numFmtId="0" fontId="1" fillId="0" borderId="0" xfId="0" applyFont="1" applyAlignment="1">
      <alignment horizontal="left" vertical="center"/>
    </xf>
    <xf numFmtId="0" fontId="9" fillId="6" borderId="10" xfId="0" applyFont="1" applyFill="1" applyBorder="1" applyAlignment="1">
      <alignment horizontal="left"/>
    </xf>
    <xf numFmtId="1" fontId="0" fillId="2" borderId="10" xfId="0" applyNumberFormat="1" applyFill="1" applyBorder="1"/>
    <xf numFmtId="1" fontId="2" fillId="3" borderId="10" xfId="0" applyNumberFormat="1" applyFont="1" applyFill="1" applyBorder="1"/>
    <xf numFmtId="168" fontId="0" fillId="0" borderId="10" xfId="3" applyNumberFormat="1" applyFont="1" applyBorder="1" applyAlignment="1">
      <alignment horizontal="right" vertical="center"/>
    </xf>
    <xf numFmtId="168" fontId="0" fillId="2" borderId="10" xfId="3" applyNumberFormat="1" applyFont="1" applyFill="1" applyBorder="1" applyAlignment="1">
      <alignment horizontal="right" vertical="center"/>
    </xf>
    <xf numFmtId="168" fontId="2" fillId="3" borderId="10" xfId="3" applyNumberFormat="1" applyFont="1" applyFill="1" applyBorder="1" applyAlignment="1">
      <alignment horizontal="right" vertical="center"/>
    </xf>
    <xf numFmtId="168" fontId="0" fillId="2" borderId="10" xfId="3" applyNumberFormat="1" applyFont="1" applyFill="1" applyBorder="1" applyAlignment="1"/>
    <xf numFmtId="168" fontId="2" fillId="3" borderId="10" xfId="3" applyNumberFormat="1" applyFont="1" applyFill="1" applyBorder="1" applyAlignment="1"/>
    <xf numFmtId="168" fontId="9" fillId="3" borderId="10" xfId="3" applyNumberFormat="1" applyFont="1" applyFill="1" applyBorder="1" applyAlignment="1"/>
    <xf numFmtId="169" fontId="0" fillId="0" borderId="10" xfId="0" applyNumberFormat="1" applyBorder="1"/>
    <xf numFmtId="169" fontId="2" fillId="3" borderId="10" xfId="0" applyNumberFormat="1" applyFont="1" applyFill="1" applyBorder="1"/>
    <xf numFmtId="0" fontId="19" fillId="16" borderId="10" xfId="0" applyFont="1" applyFill="1" applyBorder="1" applyAlignment="1">
      <alignment horizontal="center" vertical="center" wrapText="1"/>
    </xf>
    <xf numFmtId="168" fontId="2" fillId="3" borderId="10" xfId="3" applyNumberFormat="1" applyFont="1" applyFill="1" applyBorder="1" applyAlignment="1">
      <alignment horizontal="right"/>
    </xf>
    <xf numFmtId="168" fontId="0" fillId="0" borderId="10" xfId="3" applyNumberFormat="1" applyFont="1" applyBorder="1" applyAlignment="1">
      <alignment horizontal="right"/>
    </xf>
    <xf numFmtId="168" fontId="0" fillId="2" borderId="10" xfId="3" applyNumberFormat="1" applyFont="1" applyFill="1" applyBorder="1" applyAlignment="1">
      <alignment horizontal="right" vertical="top"/>
    </xf>
    <xf numFmtId="168" fontId="0" fillId="2" borderId="10" xfId="0" applyNumberFormat="1" applyFill="1" applyBorder="1" applyAlignment="1">
      <alignment horizontal="right" vertical="top"/>
    </xf>
    <xf numFmtId="0" fontId="19" fillId="16" borderId="10" xfId="0" applyFont="1" applyFill="1" applyBorder="1" applyAlignment="1">
      <alignment horizontal="center" vertical="center"/>
    </xf>
    <xf numFmtId="168" fontId="0" fillId="2" borderId="10" xfId="3" applyNumberFormat="1" applyFont="1" applyFill="1" applyBorder="1" applyAlignment="1">
      <alignment horizontal="right"/>
    </xf>
    <xf numFmtId="0" fontId="9" fillId="5" borderId="10" xfId="0" applyFont="1" applyFill="1" applyBorder="1" applyAlignment="1">
      <alignment horizontal="center"/>
    </xf>
    <xf numFmtId="0" fontId="9" fillId="5" borderId="10" xfId="0" applyFont="1" applyFill="1" applyBorder="1" applyAlignment="1">
      <alignment horizontal="center" vertical="center" readingOrder="1"/>
    </xf>
    <xf numFmtId="0" fontId="0" fillId="2" borderId="10" xfId="0" applyFill="1" applyBorder="1" applyAlignment="1">
      <alignment vertical="center"/>
    </xf>
    <xf numFmtId="2" fontId="25" fillId="8" borderId="10" xfId="0" applyNumberFormat="1" applyFont="1" applyFill="1" applyBorder="1" applyAlignment="1">
      <alignment horizontal="center" wrapText="1" readingOrder="1"/>
    </xf>
    <xf numFmtId="9" fontId="17" fillId="0" borderId="10" xfId="2" applyFont="1" applyFill="1" applyBorder="1" applyAlignment="1">
      <alignment horizontal="center" vertical="center"/>
    </xf>
    <xf numFmtId="0" fontId="0" fillId="2" borderId="0" xfId="0" applyFill="1" applyAlignment="1">
      <alignment vertical="center"/>
    </xf>
    <xf numFmtId="0" fontId="37" fillId="0" borderId="10" xfId="4" applyFont="1" applyBorder="1"/>
    <xf numFmtId="9" fontId="37" fillId="0" borderId="10" xfId="7" applyFont="1" applyBorder="1" applyAlignment="1">
      <alignment horizontal="center"/>
    </xf>
    <xf numFmtId="0" fontId="19" fillId="10" borderId="10" xfId="0" applyFont="1" applyFill="1" applyBorder="1" applyAlignment="1">
      <alignment horizontal="center" vertical="center"/>
    </xf>
    <xf numFmtId="168" fontId="0" fillId="0" borderId="22" xfId="3" applyNumberFormat="1" applyFont="1" applyBorder="1" applyAlignment="1">
      <alignment horizontal="center" vertical="center"/>
    </xf>
    <xf numFmtId="168" fontId="9" fillId="3" borderId="10" xfId="3" applyNumberFormat="1" applyFont="1" applyFill="1" applyBorder="1" applyAlignment="1">
      <alignment horizontal="center"/>
    </xf>
    <xf numFmtId="0" fontId="21" fillId="6" borderId="13" xfId="0" applyFont="1" applyFill="1" applyBorder="1" applyAlignment="1">
      <alignment horizontal="center" vertical="center"/>
    </xf>
    <xf numFmtId="0" fontId="21" fillId="6" borderId="14" xfId="0" applyFont="1" applyFill="1" applyBorder="1" applyAlignment="1">
      <alignment horizontal="center" vertical="center" wrapText="1" readingOrder="1"/>
    </xf>
    <xf numFmtId="0" fontId="21" fillId="6" borderId="15" xfId="0" applyFont="1" applyFill="1" applyBorder="1" applyAlignment="1">
      <alignment horizontal="center" vertical="center" wrapText="1" readingOrder="1"/>
    </xf>
    <xf numFmtId="0" fontId="19" fillId="7" borderId="16" xfId="0" applyFont="1" applyFill="1" applyBorder="1" applyAlignment="1">
      <alignment horizontal="left" vertical="center" wrapText="1" readingOrder="1"/>
    </xf>
    <xf numFmtId="0" fontId="41" fillId="7" borderId="17" xfId="0" applyFont="1" applyFill="1" applyBorder="1" applyAlignment="1">
      <alignment horizontal="center" vertical="center" wrapText="1" readingOrder="1"/>
    </xf>
    <xf numFmtId="0" fontId="41" fillId="7" borderId="18" xfId="0" applyFont="1" applyFill="1" applyBorder="1" applyAlignment="1">
      <alignment horizontal="center" vertical="center" wrapText="1" readingOrder="1"/>
    </xf>
    <xf numFmtId="0" fontId="19" fillId="8" borderId="19" xfId="0" applyFont="1" applyFill="1" applyBorder="1" applyAlignment="1">
      <alignment horizontal="left" vertical="center" wrapText="1" readingOrder="1"/>
    </xf>
    <xf numFmtId="0" fontId="41" fillId="8" borderId="20" xfId="0" applyFont="1" applyFill="1" applyBorder="1" applyAlignment="1">
      <alignment horizontal="center" vertical="center" wrapText="1" readingOrder="1"/>
    </xf>
    <xf numFmtId="0" fontId="41" fillId="8" borderId="21" xfId="0" applyFont="1" applyFill="1" applyBorder="1" applyAlignment="1">
      <alignment horizontal="center" vertical="center" wrapText="1" readingOrder="1"/>
    </xf>
    <xf numFmtId="0" fontId="19" fillId="7" borderId="19" xfId="0" applyFont="1" applyFill="1" applyBorder="1" applyAlignment="1">
      <alignment horizontal="left" vertical="center" wrapText="1" readingOrder="1"/>
    </xf>
    <xf numFmtId="0" fontId="41" fillId="7" borderId="20" xfId="0" applyFont="1" applyFill="1" applyBorder="1" applyAlignment="1">
      <alignment horizontal="center" vertical="center" wrapText="1" readingOrder="1"/>
    </xf>
    <xf numFmtId="0" fontId="41" fillId="7" borderId="21" xfId="0" applyFont="1" applyFill="1" applyBorder="1" applyAlignment="1">
      <alignment horizontal="center" vertical="center" wrapText="1" readingOrder="1"/>
    </xf>
    <xf numFmtId="0" fontId="14" fillId="8" borderId="20" xfId="0" applyFont="1" applyFill="1" applyBorder="1" applyAlignment="1">
      <alignment horizontal="center" vertical="center" wrapText="1"/>
    </xf>
    <xf numFmtId="0" fontId="14" fillId="8" borderId="21"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4" fillId="0" borderId="10" xfId="4" applyFont="1" applyBorder="1" applyAlignment="1">
      <alignment horizontal="left"/>
    </xf>
    <xf numFmtId="0" fontId="15" fillId="0" borderId="10" xfId="4" applyFont="1" applyBorder="1" applyAlignment="1">
      <alignment horizontal="left"/>
    </xf>
    <xf numFmtId="0" fontId="14" fillId="0" borderId="10" xfId="4" applyFont="1" applyBorder="1" applyAlignment="1">
      <alignment vertical="center" wrapText="1"/>
    </xf>
    <xf numFmtId="165" fontId="25" fillId="2" borderId="0" xfId="0" applyNumberFormat="1" applyFont="1" applyFill="1" applyAlignment="1">
      <alignment horizontal="right" vertical="center"/>
    </xf>
    <xf numFmtId="0" fontId="0" fillId="2" borderId="0" xfId="0" applyFill="1" applyAlignment="1">
      <alignment horizontal="left" vertical="top"/>
    </xf>
    <xf numFmtId="0" fontId="23" fillId="2" borderId="0" xfId="0" applyFont="1" applyFill="1" applyAlignment="1">
      <alignment horizontal="left" vertical="top"/>
    </xf>
    <xf numFmtId="9" fontId="0" fillId="0" borderId="10" xfId="0" applyNumberFormat="1" applyBorder="1" applyAlignment="1">
      <alignment horizontal="center" vertical="center" wrapText="1"/>
    </xf>
    <xf numFmtId="9" fontId="0" fillId="0" borderId="10" xfId="2" quotePrefix="1" applyFont="1" applyBorder="1" applyAlignment="1">
      <alignment horizontal="center"/>
    </xf>
    <xf numFmtId="10" fontId="0" fillId="0" borderId="10" xfId="0" applyNumberFormat="1" applyBorder="1" applyAlignment="1">
      <alignment horizontal="center" vertical="center"/>
    </xf>
    <xf numFmtId="165" fontId="25" fillId="0" borderId="22" xfId="0" applyNumberFormat="1" applyFont="1" applyBorder="1" applyAlignment="1">
      <alignment horizontal="right" vertical="center"/>
    </xf>
    <xf numFmtId="0" fontId="14" fillId="2" borderId="10" xfId="0" applyFont="1" applyFill="1" applyBorder="1" applyAlignment="1">
      <alignment horizontal="left" vertical="center" wrapText="1"/>
    </xf>
    <xf numFmtId="0" fontId="2" fillId="6" borderId="10" xfId="0" applyFont="1" applyFill="1" applyBorder="1" applyAlignment="1">
      <alignment vertical="center" wrapText="1"/>
    </xf>
    <xf numFmtId="0" fontId="19" fillId="16" borderId="10" xfId="11" applyFont="1" applyFill="1" applyBorder="1" applyAlignment="1">
      <alignment horizontal="center" vertical="center"/>
    </xf>
    <xf numFmtId="0" fontId="1" fillId="9" borderId="11" xfId="11" applyFont="1" applyFill="1" applyBorder="1" applyAlignment="1">
      <alignment horizontal="center" vertical="center" wrapText="1"/>
    </xf>
    <xf numFmtId="0" fontId="9" fillId="20" borderId="10" xfId="11" applyFont="1" applyFill="1" applyBorder="1" applyAlignment="1">
      <alignment horizontal="left" vertical="center"/>
    </xf>
    <xf numFmtId="0" fontId="19" fillId="0" borderId="10" xfId="0" applyFont="1" applyBorder="1"/>
    <xf numFmtId="9" fontId="9" fillId="20" borderId="10" xfId="2" applyFont="1" applyFill="1" applyBorder="1" applyAlignment="1">
      <alignment vertical="center" wrapText="1"/>
    </xf>
    <xf numFmtId="0" fontId="17" fillId="2" borderId="0" xfId="0" applyFont="1" applyFill="1"/>
    <xf numFmtId="0" fontId="17" fillId="6" borderId="10" xfId="0" applyFont="1" applyFill="1" applyBorder="1" applyAlignment="1">
      <alignment vertical="center"/>
    </xf>
    <xf numFmtId="0" fontId="1" fillId="9" borderId="10" xfId="11" applyFont="1" applyFill="1" applyBorder="1" applyAlignment="1">
      <alignment horizontal="center" vertical="center" wrapText="1"/>
    </xf>
    <xf numFmtId="0" fontId="6" fillId="2" borderId="0" xfId="1" applyFill="1" applyAlignment="1">
      <alignment horizontal="left" vertical="top" wrapText="1"/>
    </xf>
    <xf numFmtId="0" fontId="0" fillId="0" borderId="11" xfId="0" applyBorder="1" applyAlignment="1">
      <alignment horizontal="left"/>
    </xf>
    <xf numFmtId="168" fontId="0" fillId="0" borderId="24" xfId="3" applyNumberFormat="1" applyFont="1" applyBorder="1" applyAlignment="1">
      <alignment horizontal="center" vertical="center"/>
    </xf>
    <xf numFmtId="0" fontId="1" fillId="19" borderId="7" xfId="0" applyFont="1" applyFill="1" applyBorder="1" applyAlignment="1">
      <alignment horizontal="center" vertical="center" wrapText="1"/>
    </xf>
    <xf numFmtId="0" fontId="14" fillId="2" borderId="10" xfId="0" applyFont="1" applyFill="1" applyBorder="1" applyAlignment="1">
      <alignment vertical="center" wrapText="1"/>
    </xf>
    <xf numFmtId="0" fontId="1" fillId="0" borderId="10" xfId="0" applyFont="1" applyBorder="1" applyAlignment="1">
      <alignment horizontal="center" vertical="center" wrapText="1"/>
    </xf>
    <xf numFmtId="0" fontId="1" fillId="0" borderId="10" xfId="0" applyFont="1" applyBorder="1"/>
    <xf numFmtId="0" fontId="1" fillId="0" borderId="23" xfId="0" applyFont="1" applyBorder="1" applyAlignment="1">
      <alignment horizontal="left" vertical="center" wrapText="1"/>
    </xf>
    <xf numFmtId="168" fontId="2" fillId="3" borderId="10" xfId="3" applyNumberFormat="1" applyFont="1" applyFill="1" applyBorder="1" applyAlignment="1">
      <alignment horizontal="right" vertical="top"/>
    </xf>
    <xf numFmtId="9" fontId="2" fillId="3" borderId="10" xfId="0" applyNumberFormat="1" applyFont="1" applyFill="1" applyBorder="1" applyAlignment="1">
      <alignment horizontal="right" vertical="top"/>
    </xf>
    <xf numFmtId="165" fontId="25" fillId="0" borderId="10" xfId="0" applyNumberFormat="1" applyFont="1" applyBorder="1" applyAlignment="1">
      <alignment horizontal="right" vertical="center"/>
    </xf>
    <xf numFmtId="168" fontId="0" fillId="0" borderId="10" xfId="3" applyNumberFormat="1" applyFont="1" applyFill="1" applyBorder="1" applyAlignment="1"/>
    <xf numFmtId="165" fontId="25" fillId="3" borderId="10" xfId="0" applyNumberFormat="1" applyFont="1" applyFill="1" applyBorder="1" applyAlignment="1">
      <alignment horizontal="right" vertical="center"/>
    </xf>
    <xf numFmtId="0" fontId="13" fillId="2" borderId="0" xfId="0" applyFont="1" applyFill="1" applyAlignment="1">
      <alignment vertical="top" wrapText="1"/>
    </xf>
    <xf numFmtId="0" fontId="14" fillId="2" borderId="0" xfId="0" applyFont="1" applyFill="1"/>
    <xf numFmtId="0" fontId="13" fillId="2" borderId="0" xfId="0" applyFont="1" applyFill="1"/>
    <xf numFmtId="168" fontId="0" fillId="0" borderId="10" xfId="3" applyNumberFormat="1" applyFont="1" applyFill="1" applyBorder="1" applyAlignment="1">
      <alignment horizontal="center" vertical="center"/>
    </xf>
    <xf numFmtId="0" fontId="48" fillId="2" borderId="0" xfId="0" applyFont="1" applyFill="1"/>
    <xf numFmtId="0" fontId="14" fillId="5" borderId="0" xfId="0" applyFont="1" applyFill="1"/>
    <xf numFmtId="0" fontId="0" fillId="0" borderId="7" xfId="0" applyBorder="1" applyAlignment="1">
      <alignment horizontal="center"/>
    </xf>
    <xf numFmtId="0" fontId="48" fillId="2" borderId="0" xfId="0" applyFont="1" applyFill="1" applyAlignment="1">
      <alignment vertical="top" wrapText="1"/>
    </xf>
    <xf numFmtId="0" fontId="25" fillId="0" borderId="12" xfId="0" applyFont="1" applyBorder="1" applyAlignment="1">
      <alignment horizontal="left" vertical="center" wrapText="1" readingOrder="1"/>
    </xf>
    <xf numFmtId="0" fontId="14" fillId="0" borderId="10" xfId="4" applyFont="1" applyBorder="1" applyAlignment="1">
      <alignment horizontal="left" vertical="top" wrapText="1"/>
    </xf>
    <xf numFmtId="0" fontId="29" fillId="6" borderId="10" xfId="0" applyFont="1" applyFill="1" applyBorder="1" applyAlignment="1">
      <alignment horizontal="left" vertical="top" wrapText="1" readingOrder="1"/>
    </xf>
    <xf numFmtId="0" fontId="9" fillId="6" borderId="10" xfId="0" applyFont="1" applyFill="1" applyBorder="1" applyAlignment="1">
      <alignment horizontal="center" vertical="center" wrapText="1"/>
    </xf>
    <xf numFmtId="0" fontId="9" fillId="17" borderId="10" xfId="0" applyFont="1" applyFill="1" applyBorder="1" applyAlignment="1">
      <alignment horizontal="center" vertical="center"/>
    </xf>
    <xf numFmtId="168" fontId="0" fillId="0" borderId="10" xfId="3" applyNumberFormat="1" applyFont="1" applyBorder="1" applyAlignment="1">
      <alignment horizontal="center" vertical="center"/>
    </xf>
    <xf numFmtId="168" fontId="0" fillId="0" borderId="10" xfId="3" applyNumberFormat="1" applyFont="1" applyBorder="1" applyAlignment="1">
      <alignment horizontal="center" vertical="center" wrapText="1"/>
    </xf>
    <xf numFmtId="0" fontId="0" fillId="0" borderId="10" xfId="0" applyBorder="1" applyAlignment="1">
      <alignment horizontal="left" vertical="top" wrapText="1"/>
    </xf>
    <xf numFmtId="0" fontId="0" fillId="2" borderId="10" xfId="0" applyFill="1" applyBorder="1" applyAlignment="1">
      <alignment vertical="top" wrapText="1"/>
    </xf>
    <xf numFmtId="165" fontId="2" fillId="3" borderId="10" xfId="0" applyNumberFormat="1" applyFont="1" applyFill="1" applyBorder="1" applyAlignment="1">
      <alignment horizontal="right" vertical="center"/>
    </xf>
    <xf numFmtId="9" fontId="25" fillId="0" borderId="10" xfId="2" applyFont="1" applyBorder="1" applyAlignment="1">
      <alignment horizontal="right" vertical="center"/>
    </xf>
    <xf numFmtId="9" fontId="2" fillId="3" borderId="10" xfId="2" applyFont="1" applyFill="1" applyBorder="1" applyAlignment="1">
      <alignment horizontal="right" vertical="center"/>
    </xf>
    <xf numFmtId="168" fontId="25" fillId="0" borderId="10" xfId="3" applyNumberFormat="1" applyFont="1" applyBorder="1" applyAlignment="1">
      <alignment horizontal="right" vertical="center"/>
    </xf>
    <xf numFmtId="168" fontId="0" fillId="2" borderId="10" xfId="0" applyNumberFormat="1" applyFill="1" applyBorder="1"/>
    <xf numFmtId="168" fontId="0" fillId="0" borderId="10" xfId="3" applyNumberFormat="1" applyFont="1" applyFill="1" applyBorder="1" applyAlignment="1">
      <alignment horizontal="right" vertical="top"/>
    </xf>
    <xf numFmtId="0" fontId="14" fillId="0" borderId="10" xfId="0" applyFont="1" applyBorder="1" applyAlignment="1">
      <alignment vertical="center" wrapText="1"/>
    </xf>
    <xf numFmtId="166" fontId="17" fillId="0" borderId="10" xfId="3" applyFont="1" applyBorder="1"/>
    <xf numFmtId="168" fontId="17" fillId="0" borderId="10" xfId="3" applyNumberFormat="1" applyFont="1" applyBorder="1"/>
    <xf numFmtId="168" fontId="9" fillId="20" borderId="10" xfId="3" applyNumberFormat="1" applyFont="1" applyFill="1" applyBorder="1" applyAlignment="1">
      <alignment vertical="center"/>
    </xf>
    <xf numFmtId="9" fontId="0" fillId="0" borderId="10" xfId="2" applyFont="1" applyBorder="1" applyAlignment="1">
      <alignment horizontal="right" vertical="center"/>
    </xf>
    <xf numFmtId="168" fontId="2" fillId="3" borderId="5" xfId="3" applyNumberFormat="1" applyFont="1" applyFill="1" applyBorder="1" applyAlignment="1">
      <alignment vertical="center"/>
    </xf>
    <xf numFmtId="168" fontId="2" fillId="3" borderId="6" xfId="3" applyNumberFormat="1" applyFont="1" applyFill="1" applyBorder="1" applyAlignment="1">
      <alignment vertical="center"/>
    </xf>
    <xf numFmtId="3" fontId="0" fillId="2" borderId="10" xfId="0" applyNumberFormat="1" applyFill="1" applyBorder="1"/>
    <xf numFmtId="9" fontId="9" fillId="3" borderId="10" xfId="2" applyFont="1" applyFill="1" applyBorder="1" applyAlignment="1"/>
    <xf numFmtId="9" fontId="0" fillId="0" borderId="10" xfId="2" applyFont="1" applyFill="1" applyBorder="1" applyAlignment="1"/>
    <xf numFmtId="9" fontId="2" fillId="3" borderId="10" xfId="2" applyFont="1" applyFill="1" applyBorder="1" applyAlignment="1"/>
    <xf numFmtId="0" fontId="6" fillId="2" borderId="0" xfId="1" applyFill="1"/>
    <xf numFmtId="9" fontId="25" fillId="0" borderId="22" xfId="2" applyFont="1" applyBorder="1" applyAlignment="1">
      <alignment horizontal="center" vertical="center"/>
    </xf>
    <xf numFmtId="168" fontId="0" fillId="0" borderId="10" xfId="3" applyNumberFormat="1" applyFont="1" applyBorder="1" applyAlignment="1">
      <alignment horizontal="right" vertical="top"/>
    </xf>
    <xf numFmtId="0" fontId="29" fillId="6" borderId="10" xfId="0" applyFont="1" applyFill="1" applyBorder="1" applyAlignment="1">
      <alignment horizontal="center" vertical="top" wrapText="1" readingOrder="1"/>
    </xf>
    <xf numFmtId="165" fontId="25" fillId="0" borderId="22" xfId="0" applyNumberFormat="1" applyFont="1" applyBorder="1" applyAlignment="1">
      <alignment horizontal="center" vertical="center"/>
    </xf>
    <xf numFmtId="165" fontId="25" fillId="0" borderId="25" xfId="0" applyNumberFormat="1" applyFont="1" applyBorder="1" applyAlignment="1">
      <alignment horizontal="center" vertical="center"/>
    </xf>
    <xf numFmtId="0" fontId="14" fillId="2" borderId="10" xfId="0" applyFont="1" applyFill="1" applyBorder="1" applyAlignment="1">
      <alignment horizontal="center" vertical="center"/>
    </xf>
    <xf numFmtId="0" fontId="0" fillId="2" borderId="10" xfId="0" quotePrefix="1" applyFill="1" applyBorder="1" applyAlignment="1">
      <alignment horizontal="center"/>
    </xf>
    <xf numFmtId="0" fontId="14" fillId="0" borderId="0" xfId="0" applyFont="1" applyAlignment="1">
      <alignment vertical="top" wrapText="1"/>
    </xf>
    <xf numFmtId="0" fontId="0" fillId="2" borderId="10" xfId="0" applyFill="1" applyBorder="1" applyAlignment="1">
      <alignment horizontal="center" vertical="center"/>
    </xf>
    <xf numFmtId="169" fontId="0" fillId="2" borderId="10" xfId="0" applyNumberFormat="1" applyFill="1" applyBorder="1" applyAlignment="1">
      <alignment horizontal="center" vertical="center"/>
    </xf>
    <xf numFmtId="169" fontId="0" fillId="0" borderId="10" xfId="0" applyNumberFormat="1" applyBorder="1" applyAlignment="1">
      <alignment horizontal="center" vertical="center"/>
    </xf>
    <xf numFmtId="167" fontId="14" fillId="0" borderId="10" xfId="2" applyNumberFormat="1" applyFont="1" applyFill="1" applyBorder="1" applyAlignment="1">
      <alignment horizontal="center" vertical="center"/>
    </xf>
    <xf numFmtId="167" fontId="2" fillId="11" borderId="10" xfId="2" applyNumberFormat="1" applyFont="1" applyFill="1" applyBorder="1" applyAlignment="1">
      <alignment horizontal="center" vertical="center"/>
    </xf>
    <xf numFmtId="167" fontId="14" fillId="0" borderId="10" xfId="0" applyNumberFormat="1" applyFont="1" applyBorder="1" applyAlignment="1">
      <alignment horizontal="center" vertical="center"/>
    </xf>
    <xf numFmtId="167" fontId="14" fillId="0" borderId="10" xfId="2" applyNumberFormat="1" applyFont="1" applyBorder="1" applyAlignment="1">
      <alignment horizontal="center" vertical="center"/>
    </xf>
    <xf numFmtId="167" fontId="17" fillId="0" borderId="10" xfId="2" applyNumberFormat="1" applyFont="1" applyBorder="1" applyAlignment="1">
      <alignment horizontal="center"/>
    </xf>
    <xf numFmtId="167" fontId="0" fillId="0" borderId="10" xfId="0" applyNumberFormat="1" applyBorder="1" applyAlignment="1">
      <alignment horizontal="center"/>
    </xf>
    <xf numFmtId="167" fontId="17" fillId="2" borderId="10" xfId="2" applyNumberFormat="1" applyFont="1" applyFill="1" applyBorder="1" applyAlignment="1">
      <alignment horizontal="center"/>
    </xf>
    <xf numFmtId="10" fontId="14" fillId="0" borderId="10" xfId="0" applyNumberFormat="1" applyFont="1" applyBorder="1" applyAlignment="1">
      <alignment horizontal="center" vertical="center"/>
    </xf>
    <xf numFmtId="168" fontId="0" fillId="2" borderId="0" xfId="0" applyNumberFormat="1" applyFill="1"/>
    <xf numFmtId="0" fontId="14" fillId="0" borderId="0" xfId="0" applyFont="1"/>
    <xf numFmtId="9" fontId="14" fillId="0" borderId="10" xfId="2" applyFont="1" applyFill="1" applyBorder="1"/>
    <xf numFmtId="164" fontId="14" fillId="0" borderId="10" xfId="4" applyNumberFormat="1" applyFont="1" applyBorder="1" applyAlignment="1">
      <alignment horizontal="right" vertical="center"/>
    </xf>
    <xf numFmtId="164" fontId="14" fillId="0" borderId="10" xfId="10" applyNumberFormat="1" applyFont="1" applyBorder="1" applyAlignment="1">
      <alignment horizontal="center" vertical="center"/>
    </xf>
    <xf numFmtId="0" fontId="9" fillId="6" borderId="10" xfId="0" applyFont="1" applyFill="1" applyBorder="1" applyAlignment="1">
      <alignment vertical="center" wrapText="1"/>
    </xf>
    <xf numFmtId="0" fontId="54" fillId="2" borderId="0" xfId="0" applyFont="1" applyFill="1"/>
    <xf numFmtId="0" fontId="0" fillId="0" borderId="7" xfId="0" applyBorder="1" applyAlignment="1">
      <alignment horizontal="center" vertical="center"/>
    </xf>
    <xf numFmtId="0" fontId="15" fillId="14" borderId="7" xfId="0" applyFont="1" applyFill="1" applyBorder="1" applyAlignment="1">
      <alignment horizontal="center" vertical="center"/>
    </xf>
    <xf numFmtId="0" fontId="15" fillId="14" borderId="7" xfId="0" applyFont="1" applyFill="1" applyBorder="1" applyAlignment="1">
      <alignment horizontal="center" vertical="center" wrapText="1"/>
    </xf>
    <xf numFmtId="0" fontId="14" fillId="0" borderId="7" xfId="0" applyFont="1" applyBorder="1" applyAlignment="1">
      <alignment horizontal="center" vertical="center"/>
    </xf>
    <xf numFmtId="0" fontId="1" fillId="2" borderId="0" xfId="0" applyFont="1" applyFill="1" applyAlignment="1">
      <alignment vertical="center"/>
    </xf>
    <xf numFmtId="166" fontId="0" fillId="0" borderId="10" xfId="3" applyFont="1" applyFill="1" applyBorder="1" applyAlignment="1">
      <alignment horizontal="center" vertical="center" wrapText="1"/>
    </xf>
    <xf numFmtId="0" fontId="16" fillId="2" borderId="0" xfId="0" applyFont="1" applyFill="1"/>
    <xf numFmtId="2" fontId="0" fillId="0" borderId="10" xfId="0" applyNumberFormat="1" applyBorder="1" applyAlignment="1">
      <alignment horizontal="center" vertical="center"/>
    </xf>
    <xf numFmtId="10" fontId="0" fillId="2" borderId="10" xfId="0" applyNumberFormat="1" applyFill="1" applyBorder="1" applyAlignment="1">
      <alignment horizontal="center"/>
    </xf>
    <xf numFmtId="170" fontId="14" fillId="0" borderId="10" xfId="4" applyNumberFormat="1" applyFont="1" applyBorder="1" applyAlignment="1">
      <alignment horizontal="right" vertical="top"/>
    </xf>
    <xf numFmtId="0" fontId="2" fillId="3" borderId="11" xfId="4" applyFont="1" applyFill="1" applyBorder="1" applyAlignment="1">
      <alignment horizontal="left" vertical="top" wrapText="1"/>
    </xf>
    <xf numFmtId="170" fontId="2" fillId="3" borderId="11" xfId="4" applyNumberFormat="1" applyFont="1" applyFill="1" applyBorder="1" applyAlignment="1">
      <alignment horizontal="right" vertical="top"/>
    </xf>
    <xf numFmtId="168" fontId="17" fillId="0" borderId="10" xfId="9" applyNumberFormat="1" applyFont="1" applyBorder="1"/>
    <xf numFmtId="168" fontId="17" fillId="2" borderId="10" xfId="9" applyNumberFormat="1" applyFont="1" applyFill="1" applyBorder="1"/>
    <xf numFmtId="168" fontId="0" fillId="0" borderId="10" xfId="9" applyNumberFormat="1" applyFont="1" applyBorder="1"/>
    <xf numFmtId="168" fontId="0" fillId="2" borderId="10" xfId="9" applyNumberFormat="1" applyFont="1" applyFill="1" applyBorder="1"/>
    <xf numFmtId="168" fontId="17" fillId="2" borderId="10" xfId="3" applyNumberFormat="1" applyFont="1" applyFill="1" applyBorder="1"/>
    <xf numFmtId="171" fontId="17" fillId="0" borderId="10" xfId="3" applyNumberFormat="1" applyFont="1" applyBorder="1"/>
    <xf numFmtId="168" fontId="25" fillId="0" borderId="10" xfId="3" applyNumberFormat="1" applyFont="1" applyBorder="1"/>
    <xf numFmtId="9" fontId="25" fillId="0" borderId="10" xfId="2" applyFont="1" applyBorder="1"/>
    <xf numFmtId="171" fontId="25" fillId="0" borderId="10" xfId="3" applyNumberFormat="1" applyFont="1" applyBorder="1"/>
    <xf numFmtId="166" fontId="25" fillId="0" borderId="10" xfId="3" applyFont="1" applyBorder="1"/>
    <xf numFmtId="171" fontId="9" fillId="20" borderId="10" xfId="3" applyNumberFormat="1" applyFont="1" applyFill="1" applyBorder="1" applyAlignment="1">
      <alignment vertical="center" wrapText="1"/>
    </xf>
    <xf numFmtId="168" fontId="9" fillId="20" borderId="10" xfId="3" applyNumberFormat="1" applyFont="1" applyFill="1" applyBorder="1" applyAlignment="1">
      <alignment vertical="center" wrapText="1"/>
    </xf>
    <xf numFmtId="168" fontId="0" fillId="2" borderId="22" xfId="3" applyNumberFormat="1" applyFont="1" applyFill="1" applyBorder="1" applyAlignment="1">
      <alignment horizontal="center" vertical="center"/>
    </xf>
    <xf numFmtId="168" fontId="0" fillId="2" borderId="24" xfId="3" applyNumberFormat="1" applyFont="1" applyFill="1" applyBorder="1" applyAlignment="1">
      <alignment horizontal="center" vertical="center"/>
    </xf>
    <xf numFmtId="168" fontId="0" fillId="2" borderId="10" xfId="3" applyNumberFormat="1" applyFont="1" applyFill="1" applyBorder="1" applyAlignment="1">
      <alignment horizontal="center" vertical="center"/>
    </xf>
    <xf numFmtId="165" fontId="25" fillId="2" borderId="10" xfId="0" applyNumberFormat="1" applyFont="1" applyFill="1" applyBorder="1" applyAlignment="1">
      <alignment horizontal="right" vertical="center"/>
    </xf>
    <xf numFmtId="9" fontId="17" fillId="0" borderId="10" xfId="2" applyFont="1" applyFill="1" applyBorder="1"/>
    <xf numFmtId="9" fontId="0" fillId="2" borderId="0" xfId="2" applyFont="1" applyFill="1"/>
    <xf numFmtId="167" fontId="0" fillId="2" borderId="0" xfId="2" applyNumberFormat="1" applyFont="1" applyFill="1"/>
    <xf numFmtId="0" fontId="14" fillId="2" borderId="0" xfId="0" applyFont="1" applyFill="1" applyAlignment="1">
      <alignment horizontal="left" vertical="top" wrapText="1"/>
    </xf>
    <xf numFmtId="0" fontId="14" fillId="2" borderId="0" xfId="0" applyFont="1" applyFill="1" applyAlignment="1">
      <alignment horizontal="left" vertical="top"/>
    </xf>
    <xf numFmtId="0" fontId="15" fillId="0" borderId="0" xfId="0" applyFont="1" applyAlignment="1">
      <alignment horizontal="left" vertical="top" wrapText="1"/>
    </xf>
    <xf numFmtId="0" fontId="14" fillId="0" borderId="0" xfId="0" applyFont="1" applyAlignment="1">
      <alignment horizontal="left" vertical="top" wrapText="1"/>
    </xf>
    <xf numFmtId="0" fontId="15" fillId="2" borderId="0" xfId="0" applyFont="1" applyFill="1" applyAlignment="1">
      <alignment horizontal="left" vertical="top" wrapText="1"/>
    </xf>
    <xf numFmtId="0" fontId="11" fillId="6" borderId="10" xfId="0" applyFont="1" applyFill="1" applyBorder="1" applyAlignment="1">
      <alignment horizontal="left" vertical="center"/>
    </xf>
    <xf numFmtId="0" fontId="6" fillId="2" borderId="10" xfId="1" applyFill="1" applyBorder="1" applyAlignment="1"/>
    <xf numFmtId="0" fontId="6" fillId="0" borderId="0" xfId="1" applyFill="1" applyAlignment="1">
      <alignment horizontal="left" vertical="top" wrapText="1"/>
    </xf>
    <xf numFmtId="0" fontId="1" fillId="9" borderId="10" xfId="0" applyFont="1" applyFill="1" applyBorder="1" applyAlignment="1">
      <alignment vertical="center" wrapText="1"/>
    </xf>
    <xf numFmtId="0" fontId="1" fillId="9" borderId="10" xfId="0" applyFont="1" applyFill="1" applyBorder="1" applyAlignment="1">
      <alignment vertical="center"/>
    </xf>
    <xf numFmtId="0" fontId="13" fillId="2" borderId="0" xfId="0" applyFont="1" applyFill="1" applyAlignment="1">
      <alignment horizontal="left"/>
    </xf>
    <xf numFmtId="0" fontId="6" fillId="2" borderId="10" xfId="1" applyFill="1" applyBorder="1" applyAlignment="1">
      <alignment horizontal="left"/>
    </xf>
    <xf numFmtId="0" fontId="31" fillId="6" borderId="10" xfId="0" applyFont="1" applyFill="1" applyBorder="1" applyAlignment="1">
      <alignment horizontal="center" vertical="center"/>
    </xf>
    <xf numFmtId="0" fontId="11" fillId="2" borderId="0" xfId="0" applyFont="1" applyFill="1" applyAlignment="1">
      <alignment horizontal="left"/>
    </xf>
    <xf numFmtId="0" fontId="16" fillId="2" borderId="0" xfId="0" applyFont="1" applyFill="1" applyAlignment="1">
      <alignment horizontal="left" vertical="top" wrapText="1"/>
    </xf>
    <xf numFmtId="0" fontId="34" fillId="2" borderId="0" xfId="0" applyFont="1" applyFill="1" applyAlignment="1">
      <alignment horizontal="left" vertical="top" wrapText="1"/>
    </xf>
    <xf numFmtId="0" fontId="1" fillId="19" borderId="7"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0" fillId="0" borderId="10" xfId="0" applyBorder="1" applyAlignment="1">
      <alignment horizontal="center"/>
    </xf>
    <xf numFmtId="0" fontId="16" fillId="0" borderId="0" xfId="0" applyFont="1" applyAlignment="1">
      <alignment horizontal="left" vertical="top" wrapText="1"/>
    </xf>
    <xf numFmtId="0" fontId="23" fillId="2" borderId="0" xfId="0" applyFont="1" applyFill="1" applyAlignment="1">
      <alignment horizontal="left" vertical="top" wrapText="1"/>
    </xf>
    <xf numFmtId="10" fontId="0" fillId="0" borderId="10" xfId="0" applyNumberFormat="1" applyBorder="1" applyAlignment="1">
      <alignment horizontal="center"/>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2" borderId="0" xfId="0" applyFont="1" applyFill="1" applyAlignment="1">
      <alignment horizontal="left" vertical="top"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0" fillId="2" borderId="0" xfId="0" applyFill="1" applyAlignment="1">
      <alignment horizontal="left" vertical="top"/>
    </xf>
    <xf numFmtId="0" fontId="0" fillId="2" borderId="0" xfId="0" applyFill="1" applyAlignment="1">
      <alignment horizontal="left" vertical="top" wrapText="1"/>
    </xf>
    <xf numFmtId="0" fontId="9" fillId="6" borderId="10" xfId="0" applyFont="1" applyFill="1" applyBorder="1" applyAlignment="1">
      <alignment horizontal="center" vertical="center"/>
    </xf>
    <xf numFmtId="0" fontId="15" fillId="8" borderId="10" xfId="0" applyFont="1" applyFill="1" applyBorder="1" applyAlignment="1">
      <alignment horizontal="left" vertical="center" wrapText="1" readingOrder="1"/>
    </xf>
    <xf numFmtId="0" fontId="9" fillId="6" borderId="9" xfId="0" applyFont="1" applyFill="1" applyBorder="1" applyAlignment="1">
      <alignment horizontal="center" vertical="center"/>
    </xf>
    <xf numFmtId="0" fontId="9" fillId="6" borderId="10" xfId="0" applyFont="1" applyFill="1" applyBorder="1" applyAlignment="1">
      <alignment horizontal="center"/>
    </xf>
    <xf numFmtId="0" fontId="0" fillId="2" borderId="0" xfId="0" applyFill="1" applyAlignment="1">
      <alignment horizontal="center"/>
    </xf>
    <xf numFmtId="0" fontId="9" fillId="5" borderId="0" xfId="0" applyFont="1" applyFill="1" applyAlignment="1">
      <alignment horizontal="left" vertical="top" wrapText="1"/>
    </xf>
    <xf numFmtId="0" fontId="9" fillId="6" borderId="7" xfId="0" applyFont="1" applyFill="1" applyBorder="1" applyAlignment="1">
      <alignment horizontal="center"/>
    </xf>
    <xf numFmtId="0" fontId="9" fillId="6" borderId="8" xfId="0" applyFont="1" applyFill="1" applyBorder="1" applyAlignment="1">
      <alignment horizontal="center"/>
    </xf>
    <xf numFmtId="0" fontId="9" fillId="6" borderId="9" xfId="0" applyFont="1" applyFill="1" applyBorder="1" applyAlignment="1">
      <alignment horizontal="center"/>
    </xf>
    <xf numFmtId="0" fontId="23" fillId="2" borderId="0" xfId="0" applyFont="1" applyFill="1" applyAlignment="1">
      <alignment horizontal="left" vertical="top"/>
    </xf>
    <xf numFmtId="0" fontId="23" fillId="0" borderId="0" xfId="0" applyFont="1" applyAlignment="1">
      <alignment horizontal="left" vertical="top"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7" xfId="0" quotePrefix="1" applyFont="1" applyFill="1" applyBorder="1" applyAlignment="1">
      <alignment horizontal="left" vertical="center" wrapText="1"/>
    </xf>
    <xf numFmtId="0" fontId="14" fillId="2" borderId="8" xfId="0" quotePrefix="1" applyFont="1" applyFill="1" applyBorder="1" applyAlignment="1">
      <alignment horizontal="left" vertical="center" wrapText="1"/>
    </xf>
    <xf numFmtId="0" fontId="14" fillId="2" borderId="9" xfId="0" quotePrefix="1" applyFont="1" applyFill="1" applyBorder="1" applyAlignment="1">
      <alignment horizontal="left" vertical="center" wrapText="1"/>
    </xf>
    <xf numFmtId="0" fontId="14" fillId="2" borderId="10" xfId="0" applyFont="1" applyFill="1" applyBorder="1" applyAlignment="1">
      <alignment vertical="center" wrapText="1"/>
    </xf>
    <xf numFmtId="0" fontId="15" fillId="9" borderId="4" xfId="11" applyFont="1" applyFill="1" applyBorder="1" applyAlignment="1">
      <alignment horizontal="center" vertical="center" wrapText="1"/>
    </xf>
    <xf numFmtId="0" fontId="15" fillId="9" borderId="5" xfId="11" applyFont="1" applyFill="1" applyBorder="1" applyAlignment="1">
      <alignment horizontal="center" vertical="center" wrapText="1"/>
    </xf>
    <xf numFmtId="0" fontId="14" fillId="2" borderId="0" xfId="0" applyFont="1" applyFill="1" applyAlignment="1">
      <alignment vertical="top" wrapText="1"/>
    </xf>
    <xf numFmtId="0" fontId="2" fillId="6" borderId="10" xfId="0" applyFont="1" applyFill="1" applyBorder="1" applyAlignment="1">
      <alignment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0" xfId="0" applyFont="1" applyFill="1" applyAlignment="1">
      <alignment horizontal="center" vertical="center" wrapText="1"/>
    </xf>
    <xf numFmtId="0" fontId="14" fillId="2" borderId="10" xfId="0" applyFont="1" applyFill="1" applyBorder="1" applyAlignment="1">
      <alignment horizontal="left" vertical="center" wrapText="1"/>
    </xf>
    <xf numFmtId="0" fontId="14" fillId="2" borderId="10" xfId="0" applyFont="1" applyFill="1" applyBorder="1" applyAlignment="1">
      <alignment horizontal="left" vertical="top" wrapText="1"/>
    </xf>
    <xf numFmtId="0" fontId="0" fillId="2" borderId="10" xfId="0" applyFill="1" applyBorder="1" applyAlignment="1">
      <alignment horizontal="center" vertical="center" wrapText="1"/>
    </xf>
    <xf numFmtId="0" fontId="6" fillId="2" borderId="0" xfId="1" applyFill="1" applyAlignment="1">
      <alignment horizontal="left" vertical="top" wrapText="1"/>
    </xf>
    <xf numFmtId="8" fontId="0" fillId="2" borderId="10" xfId="0" applyNumberFormat="1" applyFill="1" applyBorder="1" applyAlignment="1">
      <alignment horizontal="center" vertical="center"/>
    </xf>
    <xf numFmtId="17" fontId="6" fillId="0" borderId="10" xfId="1" applyNumberFormat="1" applyFill="1" applyBorder="1" applyAlignment="1">
      <alignment horizontal="center" vertical="center"/>
    </xf>
    <xf numFmtId="0" fontId="6" fillId="0" borderId="10" xfId="1" applyFill="1" applyBorder="1" applyAlignment="1">
      <alignment horizontal="center" vertical="center"/>
    </xf>
    <xf numFmtId="0" fontId="0" fillId="2" borderId="10" xfId="0" applyFill="1" applyBorder="1" applyAlignment="1">
      <alignment horizontal="center" vertical="center"/>
    </xf>
    <xf numFmtId="0" fontId="1" fillId="4" borderId="10" xfId="0" applyFont="1" applyFill="1" applyBorder="1" applyAlignment="1">
      <alignment horizontal="center" vertical="center" wrapText="1"/>
    </xf>
    <xf numFmtId="8" fontId="0" fillId="2" borderId="7" xfId="0" applyNumberFormat="1" applyFill="1" applyBorder="1" applyAlignment="1">
      <alignment horizontal="center" vertical="center"/>
    </xf>
    <xf numFmtId="8" fontId="0" fillId="2" borderId="9" xfId="0" applyNumberFormat="1" applyFill="1" applyBorder="1" applyAlignment="1">
      <alignment horizontal="center" vertical="center"/>
    </xf>
    <xf numFmtId="0" fontId="9" fillId="6" borderId="10"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9" borderId="7"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2" borderId="0" xfId="0" applyFont="1" applyFill="1" applyAlignment="1">
      <alignment horizontal="left" vertical="top"/>
    </xf>
    <xf numFmtId="0" fontId="1" fillId="9" borderId="10" xfId="0" applyFont="1" applyFill="1" applyBorder="1" applyAlignment="1">
      <alignment horizontal="center" vertical="center" wrapText="1"/>
    </xf>
    <xf numFmtId="0" fontId="15" fillId="5" borderId="0" xfId="0" applyFont="1" applyFill="1" applyAlignment="1">
      <alignment horizontal="left" vertical="top" wrapText="1"/>
    </xf>
    <xf numFmtId="0" fontId="9" fillId="6" borderId="12" xfId="0" applyFont="1" applyFill="1" applyBorder="1" applyAlignment="1">
      <alignment horizontal="center"/>
    </xf>
    <xf numFmtId="0" fontId="1" fillId="0" borderId="0" xfId="0" applyFont="1" applyAlignment="1">
      <alignment horizontal="left" vertical="top" wrapText="1"/>
    </xf>
    <xf numFmtId="0" fontId="0" fillId="0" borderId="0" xfId="0" applyAlignment="1">
      <alignment horizontal="left" vertical="top" wrapText="1"/>
    </xf>
    <xf numFmtId="0" fontId="1" fillId="9" borderId="2"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4" xfId="0" applyFont="1" applyFill="1" applyBorder="1" applyAlignment="1">
      <alignment horizontal="center"/>
    </xf>
    <xf numFmtId="0" fontId="1" fillId="9" borderId="5" xfId="0" applyFont="1" applyFill="1" applyBorder="1" applyAlignment="1">
      <alignment horizontal="center"/>
    </xf>
    <xf numFmtId="0" fontId="9" fillId="12" borderId="10" xfId="0" applyFont="1" applyFill="1" applyBorder="1" applyAlignment="1">
      <alignment horizontal="center" vertical="center"/>
    </xf>
    <xf numFmtId="0" fontId="9" fillId="12" borderId="7" xfId="0" applyFont="1" applyFill="1" applyBorder="1" applyAlignment="1">
      <alignment horizontal="center" vertical="center"/>
    </xf>
    <xf numFmtId="0" fontId="15" fillId="14" borderId="10" xfId="0" applyFont="1" applyFill="1" applyBorder="1" applyAlignment="1">
      <alignment horizontal="center" vertical="center"/>
    </xf>
    <xf numFmtId="0" fontId="15" fillId="0" borderId="10" xfId="0" applyFont="1" applyBorder="1" applyAlignment="1">
      <alignment horizontal="center" vertical="center"/>
    </xf>
    <xf numFmtId="0" fontId="9" fillId="18" borderId="10" xfId="0" applyFont="1" applyFill="1" applyBorder="1" applyAlignment="1">
      <alignment horizontal="center" vertical="center" wrapText="1"/>
    </xf>
    <xf numFmtId="0" fontId="16" fillId="2" borderId="0" xfId="0" applyFont="1" applyFill="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7"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14" fillId="2" borderId="7" xfId="0" applyFont="1" applyFill="1" applyBorder="1" applyAlignment="1">
      <alignment horizontal="left"/>
    </xf>
    <xf numFmtId="0" fontId="14" fillId="2" borderId="8" xfId="0" applyFont="1" applyFill="1" applyBorder="1" applyAlignment="1">
      <alignment horizontal="left"/>
    </xf>
    <xf numFmtId="0" fontId="14" fillId="2" borderId="9" xfId="0" applyFont="1" applyFill="1" applyBorder="1" applyAlignment="1">
      <alignment horizontal="left"/>
    </xf>
    <xf numFmtId="0" fontId="15" fillId="14" borderId="10" xfId="0" applyFont="1" applyFill="1" applyBorder="1" applyAlignment="1">
      <alignment horizontal="center" vertical="center" wrapText="1"/>
    </xf>
    <xf numFmtId="0" fontId="15" fillId="15" borderId="10" xfId="0" applyFont="1" applyFill="1" applyBorder="1" applyAlignment="1">
      <alignment horizontal="center" vertical="center"/>
    </xf>
    <xf numFmtId="0" fontId="9" fillId="18" borderId="7" xfId="0" applyFont="1" applyFill="1" applyBorder="1" applyAlignment="1">
      <alignment horizontal="center" vertical="center" wrapText="1"/>
    </xf>
    <xf numFmtId="0" fontId="9" fillId="18" borderId="10" xfId="0" applyFont="1" applyFill="1" applyBorder="1" applyAlignment="1">
      <alignment horizontal="center" vertical="center"/>
    </xf>
    <xf numFmtId="0" fontId="43" fillId="0" borderId="0" xfId="0" applyFont="1" applyAlignment="1">
      <alignment horizontal="center" vertical="center" wrapText="1"/>
    </xf>
    <xf numFmtId="0" fontId="9" fillId="18" borderId="7" xfId="0" applyFont="1" applyFill="1" applyBorder="1" applyAlignment="1">
      <alignment horizontal="center" vertical="center"/>
    </xf>
    <xf numFmtId="0" fontId="9" fillId="18" borderId="8" xfId="0" applyFont="1" applyFill="1" applyBorder="1" applyAlignment="1">
      <alignment horizontal="center" vertical="center"/>
    </xf>
    <xf numFmtId="0" fontId="9" fillId="18" borderId="9" xfId="0" applyFont="1" applyFill="1" applyBorder="1" applyAlignment="1">
      <alignment horizontal="center" vertical="center"/>
    </xf>
    <xf numFmtId="0" fontId="15" fillId="14" borderId="10" xfId="0" applyFont="1" applyFill="1" applyBorder="1" applyAlignment="1">
      <alignment horizontal="left"/>
    </xf>
    <xf numFmtId="0" fontId="14" fillId="0" borderId="7" xfId="0" applyFont="1" applyBorder="1" applyAlignment="1">
      <alignment horizontal="left"/>
    </xf>
    <xf numFmtId="0" fontId="14" fillId="0" borderId="8" xfId="0" applyFont="1" applyBorder="1" applyAlignment="1">
      <alignment horizontal="left"/>
    </xf>
    <xf numFmtId="0" fontId="14" fillId="0" borderId="9" xfId="0" applyFont="1" applyBorder="1" applyAlignment="1">
      <alignment horizontal="left"/>
    </xf>
    <xf numFmtId="0" fontId="23" fillId="2" borderId="1" xfId="0" applyFont="1" applyFill="1" applyBorder="1" applyAlignment="1">
      <alignment horizontal="left" wrapText="1"/>
    </xf>
    <xf numFmtId="0" fontId="23" fillId="2" borderId="0" xfId="0" applyFont="1" applyFill="1" applyAlignment="1">
      <alignment horizontal="left" wrapText="1"/>
    </xf>
    <xf numFmtId="0" fontId="14" fillId="0" borderId="0" xfId="0" applyFont="1" applyAlignment="1">
      <alignment horizontal="left" vertical="top"/>
    </xf>
    <xf numFmtId="0" fontId="1" fillId="9" borderId="4" xfId="0" applyFont="1" applyFill="1" applyBorder="1" applyAlignment="1">
      <alignment horizontal="center" vertical="center"/>
    </xf>
    <xf numFmtId="0" fontId="1" fillId="9" borderId="5" xfId="0" applyFont="1" applyFill="1" applyBorder="1" applyAlignment="1">
      <alignment horizontal="center" vertical="center"/>
    </xf>
    <xf numFmtId="0" fontId="9" fillId="0" borderId="0" xfId="0" applyFont="1" applyAlignment="1">
      <alignment horizontal="left" vertical="top" wrapText="1"/>
    </xf>
    <xf numFmtId="0" fontId="0" fillId="0" borderId="10" xfId="0" applyBorder="1" applyAlignment="1">
      <alignment vertical="center" wrapText="1"/>
    </xf>
    <xf numFmtId="0" fontId="9" fillId="6" borderId="10" xfId="0" applyFont="1" applyFill="1" applyBorder="1" applyAlignment="1">
      <alignment vertical="center"/>
    </xf>
    <xf numFmtId="0" fontId="15" fillId="9" borderId="4" xfId="0" applyFont="1" applyFill="1" applyBorder="1" applyAlignment="1">
      <alignment horizontal="center" vertical="center"/>
    </xf>
    <xf numFmtId="0" fontId="15" fillId="9" borderId="5" xfId="0" applyFont="1" applyFill="1" applyBorder="1" applyAlignment="1">
      <alignment horizontal="center" vertical="center"/>
    </xf>
    <xf numFmtId="0" fontId="23" fillId="0" borderId="0" xfId="0" applyFont="1" applyAlignment="1">
      <alignment horizontal="left" vertical="center" wrapText="1"/>
    </xf>
    <xf numFmtId="0" fontId="0" fillId="2" borderId="2" xfId="0" applyFill="1" applyBorder="1" applyAlignment="1">
      <alignment horizontal="left" vertical="top" wrapText="1"/>
    </xf>
    <xf numFmtId="168" fontId="1" fillId="2" borderId="0" xfId="0" applyNumberFormat="1" applyFont="1" applyFill="1" applyAlignment="1">
      <alignment horizontal="center" vertical="center" wrapText="1"/>
    </xf>
    <xf numFmtId="169" fontId="0" fillId="2" borderId="0" xfId="0" applyNumberFormat="1" applyFill="1"/>
  </cellXfs>
  <cellStyles count="12">
    <cellStyle name="Comma" xfId="3" builtinId="3"/>
    <cellStyle name="Comma 2" xfId="9" xr:uid="{F9DD0A91-B87F-490D-B80D-D831AFB37DB4}"/>
    <cellStyle name="Comma 3" xfId="6" xr:uid="{F6983BD1-42F1-40D9-9332-27F61452B96B}"/>
    <cellStyle name="Hyperlink" xfId="1" builtinId="8"/>
    <cellStyle name="Hyperlink 2" xfId="5" xr:uid="{F5041FC8-6A3E-42BB-AF1B-4AEE59E01D9D}"/>
    <cellStyle name="Normal" xfId="0" builtinId="0"/>
    <cellStyle name="Normal 2" xfId="8" xr:uid="{14A13D26-5880-47F0-8D77-4720FB166A68}"/>
    <cellStyle name="Normal 3" xfId="4" xr:uid="{61EC051F-2719-4C71-A889-674E3DD8ED95}"/>
    <cellStyle name="Normal 3 2" xfId="10" xr:uid="{8F7AA8F1-68ED-47D6-9555-E4DDDB3F1350}"/>
    <cellStyle name="Normal 4" xfId="11" xr:uid="{E4571233-15E3-46C4-9F17-94C0ED27F803}"/>
    <cellStyle name="Percent" xfId="2" builtinId="5"/>
    <cellStyle name="Percent 2" xfId="7" xr:uid="{771CA34C-A41A-40AF-9B9D-F9753DC05250}"/>
  </cellStyles>
  <dxfs count="0"/>
  <tableStyles count="0" defaultTableStyle="TableStyleMedium2" defaultPivotStyle="PivotStyleLight16"/>
  <colors>
    <mruColors>
      <color rgb="FFFFA7A7"/>
      <color rgb="FF76E3FF"/>
      <color rgb="FFD6001C"/>
      <color rgb="FFD8D8D8"/>
      <color rgb="FFD6000E"/>
      <color rgb="FFFF3300"/>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1122045</xdr:colOff>
      <xdr:row>5</xdr:row>
      <xdr:rowOff>111648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1122045</xdr:colOff>
      <xdr:row>5</xdr:row>
      <xdr:rowOff>112283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1122045</xdr:colOff>
      <xdr:row>5</xdr:row>
      <xdr:rowOff>111648</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11</xdr:col>
      <xdr:colOff>431459</xdr:colOff>
      <xdr:row>0</xdr:row>
      <xdr:rowOff>1995</xdr:rowOff>
    </xdr:from>
    <xdr:to>
      <xdr:col>13</xdr:col>
      <xdr:colOff>9523</xdr:colOff>
      <xdr:row>3</xdr:row>
      <xdr:rowOff>1904</xdr:rowOff>
    </xdr:to>
    <xdr:pic>
      <xdr:nvPicPr>
        <xdr:cNvPr id="5" name="Picture 4">
          <a:extLst>
            <a:ext uri="{FF2B5EF4-FFF2-40B4-BE49-F238E27FC236}">
              <a16:creationId xmlns:a16="http://schemas.microsoft.com/office/drawing/2014/main" id="{69CB897D-2916-99CA-60DC-7DB6F61DF8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31376" y="1995"/>
          <a:ext cx="724240" cy="6846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1122045</xdr:colOff>
      <xdr:row>5</xdr:row>
      <xdr:rowOff>248173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1122045</xdr:colOff>
      <xdr:row>5</xdr:row>
      <xdr:rowOff>244998</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11</xdr:col>
      <xdr:colOff>484370</xdr:colOff>
      <xdr:row>0</xdr:row>
      <xdr:rowOff>0</xdr:rowOff>
    </xdr:from>
    <xdr:to>
      <xdr:col>13</xdr:col>
      <xdr:colOff>9039</xdr:colOff>
      <xdr:row>3</xdr:row>
      <xdr:rowOff>134144</xdr:rowOff>
    </xdr:to>
    <xdr:pic>
      <xdr:nvPicPr>
        <xdr:cNvPr id="5" name="Picture 4">
          <a:extLst>
            <a:ext uri="{FF2B5EF4-FFF2-40B4-BE49-F238E27FC236}">
              <a16:creationId xmlns:a16="http://schemas.microsoft.com/office/drawing/2014/main" id="{314DA901-4CC7-1FDD-9B9B-425CCC5802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73401" y="0"/>
          <a:ext cx="667669" cy="6699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1113790</xdr:colOff>
      <xdr:row>5</xdr:row>
      <xdr:rowOff>248173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1120775</xdr:colOff>
      <xdr:row>5</xdr:row>
      <xdr:rowOff>248808</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11</xdr:col>
      <xdr:colOff>438976</xdr:colOff>
      <xdr:row>0</xdr:row>
      <xdr:rowOff>0</xdr:rowOff>
    </xdr:from>
    <xdr:to>
      <xdr:col>13</xdr:col>
      <xdr:colOff>391</xdr:colOff>
      <xdr:row>3</xdr:row>
      <xdr:rowOff>134144</xdr:rowOff>
    </xdr:to>
    <xdr:pic>
      <xdr:nvPicPr>
        <xdr:cNvPr id="4" name="Picture 3">
          <a:extLst>
            <a:ext uri="{FF2B5EF4-FFF2-40B4-BE49-F238E27FC236}">
              <a16:creationId xmlns:a16="http://schemas.microsoft.com/office/drawing/2014/main" id="{B9BF85EC-DE94-4074-A124-E317E63296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53019" y="0"/>
          <a:ext cx="701240" cy="68079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1113790</xdr:colOff>
      <xdr:row>5</xdr:row>
      <xdr:rowOff>104028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1114425</xdr:colOff>
      <xdr:row>5</xdr:row>
      <xdr:rowOff>103393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11</xdr:col>
      <xdr:colOff>467519</xdr:colOff>
      <xdr:row>0</xdr:row>
      <xdr:rowOff>0</xdr:rowOff>
    </xdr:from>
    <xdr:to>
      <xdr:col>13</xdr:col>
      <xdr:colOff>11686</xdr:colOff>
      <xdr:row>3</xdr:row>
      <xdr:rowOff>19844</xdr:rowOff>
    </xdr:to>
    <xdr:pic>
      <xdr:nvPicPr>
        <xdr:cNvPr id="5" name="Picture 4">
          <a:extLst>
            <a:ext uri="{FF2B5EF4-FFF2-40B4-BE49-F238E27FC236}">
              <a16:creationId xmlns:a16="http://schemas.microsoft.com/office/drawing/2014/main" id="{874FA38C-CB16-7C48-9CC1-76379503E9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08863" y="0"/>
          <a:ext cx="683992" cy="698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1122045</xdr:colOff>
      <xdr:row>5</xdr:row>
      <xdr:rowOff>111648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1116965</xdr:colOff>
      <xdr:row>5</xdr:row>
      <xdr:rowOff>123532</xdr:rowOff>
    </xdr:to>
    <xdr:pic>
      <xdr:nvPicPr>
        <xdr:cNvPr id="2" name="Picture 1">
          <a:extLst>
            <a:ext uri="{FF2B5EF4-FFF2-40B4-BE49-F238E27FC236}">
              <a16:creationId xmlns:a16="http://schemas.microsoft.com/office/drawing/2014/main" id="{7C8FF055-D979-469A-BA44-CE46FAABF44E}"/>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1112520</xdr:colOff>
      <xdr:row>5</xdr:row>
      <xdr:rowOff>11355</xdr:rowOff>
    </xdr:to>
    <xdr:pic>
      <xdr:nvPicPr>
        <xdr:cNvPr id="2" name="Picture 1">
          <a:extLst>
            <a:ext uri="{FF2B5EF4-FFF2-40B4-BE49-F238E27FC236}">
              <a16:creationId xmlns:a16="http://schemas.microsoft.com/office/drawing/2014/main" id="{426B674F-604A-4909-85B3-F97173BA97EF}"/>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1116330</xdr:colOff>
      <xdr:row>5</xdr:row>
      <xdr:rowOff>246268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0</xdr:col>
      <xdr:colOff>0</xdr:colOff>
      <xdr:row>0</xdr:row>
      <xdr:rowOff>0</xdr:rowOff>
    </xdr:from>
    <xdr:to>
      <xdr:col>0</xdr:col>
      <xdr:colOff>1121410</xdr:colOff>
      <xdr:row>5</xdr:row>
      <xdr:rowOff>246903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11</xdr:col>
      <xdr:colOff>446279</xdr:colOff>
      <xdr:row>0</xdr:row>
      <xdr:rowOff>2557</xdr:rowOff>
    </xdr:from>
    <xdr:to>
      <xdr:col>13</xdr:col>
      <xdr:colOff>2822</xdr:colOff>
      <xdr:row>3</xdr:row>
      <xdr:rowOff>145272</xdr:rowOff>
    </xdr:to>
    <xdr:pic>
      <xdr:nvPicPr>
        <xdr:cNvPr id="5" name="Picture 4">
          <a:extLst>
            <a:ext uri="{FF2B5EF4-FFF2-40B4-BE49-F238E27FC236}">
              <a16:creationId xmlns:a16="http://schemas.microsoft.com/office/drawing/2014/main" id="{4847F5A0-A141-8761-BB85-5FB25793F3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1454" y="2557"/>
          <a:ext cx="687196" cy="68246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940206</xdr:colOff>
      <xdr:row>5</xdr:row>
      <xdr:rowOff>97210</xdr:rowOff>
    </xdr:to>
    <xdr:pic>
      <xdr:nvPicPr>
        <xdr:cNvPr id="3" name="Picture 2">
          <a:extLst>
            <a:ext uri="{FF2B5EF4-FFF2-40B4-BE49-F238E27FC236}">
              <a16:creationId xmlns:a16="http://schemas.microsoft.com/office/drawing/2014/main" id="{B3840EBD-99B2-4C10-A017-9D0899A39FE4}"/>
            </a:ext>
          </a:extLst>
        </xdr:cNvPr>
        <xdr:cNvPicPr>
          <a:picLocks noChangeAspect="1"/>
        </xdr:cNvPicPr>
      </xdr:nvPicPr>
      <xdr:blipFill>
        <a:blip xmlns:r="http://schemas.openxmlformats.org/officeDocument/2006/relationships" r:embed="rId1"/>
        <a:stretch>
          <a:fillRect/>
        </a:stretch>
      </xdr:blipFill>
      <xdr:spPr>
        <a:xfrm>
          <a:off x="0" y="0"/>
          <a:ext cx="943381" cy="990319"/>
        </a:xfrm>
        <a:prstGeom prst="rect">
          <a:avLst/>
        </a:prstGeom>
      </xdr:spPr>
    </xdr:pic>
    <xdr:clientData/>
  </xdr:twoCellAnchor>
  <xdr:twoCellAnchor editAs="oneCell">
    <xdr:from>
      <xdr:col>12</xdr:col>
      <xdr:colOff>200025</xdr:colOff>
      <xdr:row>0</xdr:row>
      <xdr:rowOff>0</xdr:rowOff>
    </xdr:from>
    <xdr:to>
      <xdr:col>12</xdr:col>
      <xdr:colOff>895352</xdr:colOff>
      <xdr:row>3</xdr:row>
      <xdr:rowOff>155117</xdr:rowOff>
    </xdr:to>
    <xdr:pic>
      <xdr:nvPicPr>
        <xdr:cNvPr id="4" name="Picture 3">
          <a:extLst>
            <a:ext uri="{FF2B5EF4-FFF2-40B4-BE49-F238E27FC236}">
              <a16:creationId xmlns:a16="http://schemas.microsoft.com/office/drawing/2014/main" id="{F92843F5-0D90-46FC-9C64-837C3ECB6E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74700" y="0"/>
          <a:ext cx="695325" cy="6980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1115695</xdr:colOff>
      <xdr:row>5</xdr:row>
      <xdr:rowOff>247799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1115695</xdr:colOff>
      <xdr:row>5</xdr:row>
      <xdr:rowOff>254149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605118" y="0"/>
          <a:ext cx="1112520" cy="1153795"/>
        </a:xfrm>
        <a:prstGeom prst="rect">
          <a:avLst/>
        </a:prstGeom>
      </xdr:spPr>
    </xdr:pic>
    <xdr:clientData/>
  </xdr:twoCellAnchor>
  <xdr:twoCellAnchor editAs="oneCell">
    <xdr:from>
      <xdr:col>11</xdr:col>
      <xdr:colOff>433392</xdr:colOff>
      <xdr:row>0</xdr:row>
      <xdr:rowOff>4811</xdr:rowOff>
    </xdr:from>
    <xdr:to>
      <xdr:col>13</xdr:col>
      <xdr:colOff>9526</xdr:colOff>
      <xdr:row>4</xdr:row>
      <xdr:rowOff>12469</xdr:rowOff>
    </xdr:to>
    <xdr:pic>
      <xdr:nvPicPr>
        <xdr:cNvPr id="5" name="Picture 4">
          <a:extLst>
            <a:ext uri="{FF2B5EF4-FFF2-40B4-BE49-F238E27FC236}">
              <a16:creationId xmlns:a16="http://schemas.microsoft.com/office/drawing/2014/main" id="{45E7EDAF-78C8-FAFA-0F20-87D188B05E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33421" y="4811"/>
          <a:ext cx="715959" cy="7216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1114425</xdr:colOff>
      <xdr:row>5</xdr:row>
      <xdr:rowOff>263749</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1113790</xdr:colOff>
      <xdr:row>5</xdr:row>
      <xdr:rowOff>259939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12</xdr:col>
      <xdr:colOff>511832</xdr:colOff>
      <xdr:row>0</xdr:row>
      <xdr:rowOff>11206</xdr:rowOff>
    </xdr:from>
    <xdr:to>
      <xdr:col>13</xdr:col>
      <xdr:colOff>11018</xdr:colOff>
      <xdr:row>3</xdr:row>
      <xdr:rowOff>153578</xdr:rowOff>
    </xdr:to>
    <xdr:pic>
      <xdr:nvPicPr>
        <xdr:cNvPr id="6" name="Picture 5">
          <a:extLst>
            <a:ext uri="{FF2B5EF4-FFF2-40B4-BE49-F238E27FC236}">
              <a16:creationId xmlns:a16="http://schemas.microsoft.com/office/drawing/2014/main" id="{76887307-FADF-9A3B-B77E-5FD1242918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48538" y="11206"/>
          <a:ext cx="703071" cy="6802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1112520</xdr:colOff>
      <xdr:row>5</xdr:row>
      <xdr:rowOff>248808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115695" cy="1149873"/>
        </a:xfrm>
        <a:prstGeom prst="rect">
          <a:avLst/>
        </a:prstGeom>
      </xdr:spPr>
    </xdr:pic>
    <xdr:clientData/>
  </xdr:twoCellAnchor>
  <xdr:twoCellAnchor editAs="oneCell">
    <xdr:from>
      <xdr:col>0</xdr:col>
      <xdr:colOff>0</xdr:colOff>
      <xdr:row>0</xdr:row>
      <xdr:rowOff>0</xdr:rowOff>
    </xdr:from>
    <xdr:to>
      <xdr:col>0</xdr:col>
      <xdr:colOff>1122045</xdr:colOff>
      <xdr:row>5</xdr:row>
      <xdr:rowOff>248173</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1112520" cy="1153048"/>
        </a:xfrm>
        <a:prstGeom prst="rect">
          <a:avLst/>
        </a:prstGeom>
      </xdr:spPr>
    </xdr:pic>
    <xdr:clientData/>
  </xdr:twoCellAnchor>
  <xdr:twoCellAnchor editAs="oneCell">
    <xdr:from>
      <xdr:col>0</xdr:col>
      <xdr:colOff>3174</xdr:colOff>
      <xdr:row>33</xdr:row>
      <xdr:rowOff>86011</xdr:rowOff>
    </xdr:from>
    <xdr:to>
      <xdr:col>1</xdr:col>
      <xdr:colOff>268381</xdr:colOff>
      <xdr:row>43</xdr:row>
      <xdr:rowOff>388333</xdr:rowOff>
    </xdr:to>
    <xdr:pic>
      <xdr:nvPicPr>
        <xdr:cNvPr id="24" name="Picture 23">
          <a:extLst>
            <a:ext uri="{FF2B5EF4-FFF2-40B4-BE49-F238E27FC236}">
              <a16:creationId xmlns:a16="http://schemas.microsoft.com/office/drawing/2014/main" id="{00000000-0008-0000-0700-00001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307" r="69122"/>
        <a:stretch/>
      </xdr:blipFill>
      <xdr:spPr>
        <a:xfrm>
          <a:off x="3174" y="15728178"/>
          <a:ext cx="2481404" cy="982195"/>
        </a:xfrm>
        <a:prstGeom prst="rect">
          <a:avLst/>
        </a:prstGeom>
      </xdr:spPr>
    </xdr:pic>
    <xdr:clientData/>
  </xdr:twoCellAnchor>
  <xdr:twoCellAnchor editAs="oneCell">
    <xdr:from>
      <xdr:col>11</xdr:col>
      <xdr:colOff>455807</xdr:colOff>
      <xdr:row>0</xdr:row>
      <xdr:rowOff>12326</xdr:rowOff>
    </xdr:from>
    <xdr:to>
      <xdr:col>13</xdr:col>
      <xdr:colOff>6352</xdr:colOff>
      <xdr:row>3</xdr:row>
      <xdr:rowOff>160879</xdr:rowOff>
    </xdr:to>
    <xdr:pic>
      <xdr:nvPicPr>
        <xdr:cNvPr id="5" name="Picture 4">
          <a:extLst>
            <a:ext uri="{FF2B5EF4-FFF2-40B4-BE49-F238E27FC236}">
              <a16:creationId xmlns:a16="http://schemas.microsoft.com/office/drawing/2014/main" id="{E234C60E-B076-3D2C-9BE6-06C08CC87E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00007" y="12326"/>
          <a:ext cx="693544" cy="6946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iocan.com/2025ESG-EY-Letter/"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riocan.com/2025ESG-Repor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s29.q4cdn.com/937534249/files/doc_downloads/governance/en/2024/riocan-supplier-code-of-conduct-march-2024.pdf"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iocan.com/2025ESG-Report" TargetMode="External"/><Relationship Id="rId1" Type="http://schemas.openxmlformats.org/officeDocument/2006/relationships/hyperlink" Target="https://s29.q4cdn.com/937534249/files/doc_financials/2024/4Q24/REI-Q4-2024-Report-to-Unitholders.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s29.q4cdn.com/937534249/files/doc_downloads/esg/2022/REI-Nov-22-Green-Bond-Report-Series-AE.pdf" TargetMode="External"/><Relationship Id="rId2" Type="http://schemas.openxmlformats.org/officeDocument/2006/relationships/hyperlink" Target="https://s29.q4cdn.com/937534249/files/doc_downloads/reports/2021/Green-Bond-Report-Series-AD-Dec-2-(Final).pdf" TargetMode="External"/><Relationship Id="rId1" Type="http://schemas.openxmlformats.org/officeDocument/2006/relationships/hyperlink" Target="https://s29.q4cdn.com/937534249/files/doc_downloads/reports/REI_Green-Bond-Report_FINAL-March-8_w.link_.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riocan.com/English/corporate-responsibility/reports-and-disclosures/default.aspx"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B5FA-BD38-485B-BDA8-08FE92CC58EF}">
  <sheetPr codeName="Sheet1">
    <tabColor theme="0"/>
    <pageSetUpPr fitToPage="1"/>
  </sheetPr>
  <dimension ref="A1:S28"/>
  <sheetViews>
    <sheetView tabSelected="1" topLeftCell="A12" zoomScaleNormal="100" zoomScaleSheetLayoutView="89" workbookViewId="0">
      <selection activeCell="A14" sqref="A14:Q14"/>
    </sheetView>
  </sheetViews>
  <sheetFormatPr defaultColWidth="8.7265625" defaultRowHeight="14.5" x14ac:dyDescent="0.35"/>
  <cols>
    <col min="1" max="1" width="23.1796875" style="1" customWidth="1"/>
    <col min="2" max="2" width="1.1796875" style="1" customWidth="1"/>
    <col min="3" max="3" width="8" style="1" customWidth="1"/>
    <col min="4" max="7" width="8.1796875" style="1" customWidth="1"/>
    <col min="8" max="8" width="9.7265625" style="1" customWidth="1"/>
    <col min="9" max="9" width="12.54296875" style="1" customWidth="1"/>
    <col min="10" max="17" width="8.1796875" style="1" customWidth="1"/>
    <col min="18" max="18" width="2" style="1" customWidth="1"/>
    <col min="19" max="19" width="11.7265625" style="1" customWidth="1"/>
    <col min="20" max="16384" width="8.7265625" style="1"/>
  </cols>
  <sheetData>
    <row r="1" spans="1:19" ht="21" x14ac:dyDescent="0.5">
      <c r="A1" s="13"/>
      <c r="B1" s="7" t="s">
        <v>0</v>
      </c>
      <c r="C1" s="13"/>
      <c r="D1" s="7"/>
      <c r="E1" s="13"/>
      <c r="K1" s="28"/>
      <c r="L1" s="28"/>
      <c r="M1" s="28"/>
      <c r="N1" s="28"/>
      <c r="O1" s="28"/>
      <c r="P1" s="28"/>
      <c r="Q1" s="3"/>
      <c r="R1" s="28"/>
    </row>
    <row r="2" spans="1:19" ht="18.5" x14ac:dyDescent="0.45">
      <c r="A2" s="8"/>
      <c r="B2" s="14" t="s">
        <v>396</v>
      </c>
      <c r="C2" s="8"/>
      <c r="D2" s="14"/>
      <c r="E2" s="8"/>
      <c r="K2" s="28"/>
      <c r="L2" s="28"/>
      <c r="M2" s="28"/>
      <c r="N2" s="28"/>
      <c r="O2" s="28"/>
      <c r="P2" s="28"/>
      <c r="Q2" s="3"/>
      <c r="R2" s="28"/>
    </row>
    <row r="3" spans="1:19" x14ac:dyDescent="0.35">
      <c r="A3" s="2"/>
      <c r="B3" s="2"/>
      <c r="D3" s="2"/>
      <c r="K3" s="28"/>
      <c r="L3" s="28"/>
      <c r="M3" s="28"/>
      <c r="N3" s="28"/>
      <c r="O3" s="28"/>
      <c r="P3" s="28"/>
      <c r="Q3" s="28"/>
      <c r="R3" s="28"/>
    </row>
    <row r="4" spans="1:19" x14ac:dyDescent="0.35">
      <c r="A4" s="2"/>
      <c r="B4" s="2"/>
      <c r="D4" s="2"/>
      <c r="K4" s="28"/>
      <c r="L4" s="28"/>
      <c r="M4" s="28"/>
      <c r="N4" s="28"/>
      <c r="O4" s="28"/>
      <c r="P4" s="28"/>
      <c r="Q4" s="28"/>
      <c r="R4" s="28"/>
    </row>
    <row r="5" spans="1:19" x14ac:dyDescent="0.35">
      <c r="A5" s="2"/>
      <c r="B5" s="2"/>
      <c r="D5" s="2"/>
    </row>
    <row r="6" spans="1:19" x14ac:dyDescent="0.35">
      <c r="A6" s="2"/>
      <c r="B6" s="2"/>
      <c r="D6" s="2"/>
    </row>
    <row r="7" spans="1:19" ht="15.5" x14ac:dyDescent="0.35">
      <c r="A7" s="328" t="s">
        <v>1</v>
      </c>
      <c r="B7" s="328"/>
      <c r="C7" s="328"/>
      <c r="D7" s="328"/>
      <c r="K7" s="29"/>
      <c r="L7" s="29"/>
      <c r="M7" s="29"/>
      <c r="N7" s="29"/>
      <c r="O7" s="29"/>
      <c r="P7" s="29"/>
      <c r="Q7" s="29"/>
      <c r="R7" s="29"/>
    </row>
    <row r="8" spans="1:19" ht="19.5" customHeight="1" x14ac:dyDescent="0.35">
      <c r="A8" s="318" t="s">
        <v>397</v>
      </c>
      <c r="B8" s="318"/>
      <c r="C8" s="318"/>
      <c r="D8" s="318"/>
      <c r="E8" s="318"/>
      <c r="F8" s="318"/>
      <c r="G8" s="318"/>
      <c r="H8" s="318"/>
      <c r="I8" s="318"/>
      <c r="J8" s="318"/>
      <c r="K8" s="318"/>
      <c r="L8" s="318"/>
      <c r="M8" s="318"/>
      <c r="N8" s="318"/>
      <c r="O8" s="318"/>
      <c r="P8" s="318"/>
      <c r="Q8" s="318"/>
      <c r="R8" s="120"/>
      <c r="S8" s="120"/>
    </row>
    <row r="9" spans="1:19" ht="15.5" x14ac:dyDescent="0.35">
      <c r="A9" s="226" t="s">
        <v>2</v>
      </c>
      <c r="B9" s="27"/>
      <c r="C9" s="27"/>
      <c r="D9" s="27"/>
      <c r="E9" s="27"/>
      <c r="F9" s="27"/>
      <c r="G9" s="27"/>
      <c r="H9" s="227"/>
      <c r="I9" s="227"/>
      <c r="J9" s="227"/>
      <c r="K9" s="227"/>
      <c r="L9" s="227"/>
      <c r="M9" s="227"/>
      <c r="N9" s="227"/>
      <c r="O9" s="227"/>
      <c r="P9" s="227"/>
      <c r="Q9" s="227"/>
    </row>
    <row r="10" spans="1:19" ht="21.65" customHeight="1" x14ac:dyDescent="0.35">
      <c r="A10" s="319" t="s">
        <v>398</v>
      </c>
      <c r="B10" s="319"/>
      <c r="C10" s="319"/>
      <c r="D10" s="319"/>
      <c r="E10" s="319"/>
      <c r="F10" s="319"/>
      <c r="G10" s="319"/>
      <c r="H10" s="319"/>
      <c r="I10" s="319"/>
      <c r="J10" s="319"/>
      <c r="K10" s="319"/>
      <c r="L10" s="319"/>
      <c r="M10" s="319"/>
      <c r="N10" s="319"/>
      <c r="O10" s="319"/>
      <c r="P10" s="319"/>
      <c r="Q10" s="319"/>
      <c r="R10" s="29"/>
      <c r="S10" s="29"/>
    </row>
    <row r="11" spans="1:19" ht="15.5" x14ac:dyDescent="0.35">
      <c r="A11" s="228" t="s">
        <v>3</v>
      </c>
      <c r="B11" s="227"/>
      <c r="C11" s="227"/>
      <c r="D11" s="227"/>
      <c r="E11" s="227"/>
      <c r="F11" s="227"/>
      <c r="G11" s="227"/>
      <c r="H11" s="227"/>
      <c r="I11" s="227"/>
      <c r="J11" s="227"/>
      <c r="K11" s="227"/>
      <c r="L11" s="227"/>
      <c r="M11" s="227"/>
      <c r="N11" s="227"/>
      <c r="O11" s="227"/>
      <c r="P11" s="227"/>
      <c r="Q11" s="227"/>
    </row>
    <row r="12" spans="1:19" ht="48" customHeight="1" x14ac:dyDescent="0.35">
      <c r="A12" s="318" t="s">
        <v>480</v>
      </c>
      <c r="B12" s="318"/>
      <c r="C12" s="318"/>
      <c r="D12" s="318"/>
      <c r="E12" s="318"/>
      <c r="F12" s="318"/>
      <c r="G12" s="318"/>
      <c r="H12" s="318"/>
      <c r="I12" s="318"/>
      <c r="J12" s="318"/>
      <c r="K12" s="318"/>
      <c r="L12" s="318"/>
      <c r="M12" s="318"/>
      <c r="N12" s="318"/>
      <c r="O12" s="318"/>
      <c r="P12" s="318"/>
      <c r="Q12" s="318"/>
      <c r="R12" s="27"/>
      <c r="S12" s="27"/>
    </row>
    <row r="13" spans="1:19" ht="21.65" customHeight="1" x14ac:dyDescent="0.35">
      <c r="A13" s="320" t="s">
        <v>399</v>
      </c>
      <c r="B13" s="321"/>
      <c r="C13" s="321"/>
      <c r="D13" s="321"/>
      <c r="E13" s="321"/>
      <c r="F13" s="321"/>
      <c r="G13" s="321"/>
      <c r="H13" s="321"/>
      <c r="I13" s="321"/>
      <c r="J13" s="321"/>
      <c r="K13" s="321"/>
      <c r="L13" s="321"/>
      <c r="M13" s="321"/>
      <c r="N13" s="321"/>
      <c r="O13" s="321"/>
      <c r="P13" s="321"/>
      <c r="Q13" s="321"/>
      <c r="R13" s="27"/>
      <c r="S13" s="27"/>
    </row>
    <row r="14" spans="1:19" ht="111.65" customHeight="1" x14ac:dyDescent="0.35">
      <c r="A14" s="322" t="s">
        <v>523</v>
      </c>
      <c r="B14" s="322"/>
      <c r="C14" s="322"/>
      <c r="D14" s="322"/>
      <c r="E14" s="322"/>
      <c r="F14" s="322"/>
      <c r="G14" s="322"/>
      <c r="H14" s="322"/>
      <c r="I14" s="322"/>
      <c r="J14" s="322"/>
      <c r="K14" s="322"/>
      <c r="L14" s="322"/>
      <c r="M14" s="322"/>
      <c r="N14" s="322"/>
      <c r="O14" s="322"/>
      <c r="P14" s="322"/>
      <c r="Q14" s="322"/>
      <c r="R14" s="27"/>
      <c r="S14" s="16"/>
    </row>
    <row r="15" spans="1:19" x14ac:dyDescent="0.35">
      <c r="A15" s="325" t="s">
        <v>510</v>
      </c>
      <c r="B15" s="325"/>
      <c r="C15" s="325"/>
      <c r="D15" s="325"/>
      <c r="E15" s="325"/>
      <c r="F15" s="325"/>
      <c r="G15" s="325"/>
      <c r="H15" s="325"/>
      <c r="I15" s="325"/>
      <c r="J15" s="325"/>
      <c r="K15" s="325"/>
      <c r="L15" s="325"/>
      <c r="M15" s="325"/>
      <c r="N15" s="325"/>
      <c r="O15" s="325"/>
      <c r="P15" s="325"/>
      <c r="Q15" s="325"/>
      <c r="R15" s="27"/>
      <c r="S15" s="16"/>
    </row>
    <row r="16" spans="1:19" x14ac:dyDescent="0.35">
      <c r="A16" s="16"/>
      <c r="B16" s="16"/>
      <c r="C16" s="16"/>
      <c r="D16" s="16"/>
      <c r="E16" s="16"/>
      <c r="F16" s="16"/>
      <c r="G16" s="16"/>
      <c r="H16" s="16"/>
      <c r="I16" s="16"/>
      <c r="J16" s="16"/>
      <c r="K16" s="16"/>
      <c r="L16" s="16"/>
      <c r="M16" s="16"/>
      <c r="N16" s="16"/>
      <c r="O16" s="16"/>
      <c r="P16" s="16"/>
      <c r="Q16" s="16"/>
      <c r="R16" s="27"/>
      <c r="S16" s="16"/>
    </row>
    <row r="17" spans="1:19" ht="11" customHeight="1" x14ac:dyDescent="0.35">
      <c r="A17" s="15" t="s">
        <v>4</v>
      </c>
      <c r="B17"/>
      <c r="D17"/>
    </row>
    <row r="18" spans="1:19" ht="108" customHeight="1" x14ac:dyDescent="0.35">
      <c r="A18" s="318" t="s">
        <v>525</v>
      </c>
      <c r="B18" s="318"/>
      <c r="C18" s="318"/>
      <c r="D18" s="318"/>
      <c r="E18" s="318"/>
      <c r="F18" s="318"/>
      <c r="G18" s="318"/>
      <c r="H18" s="318"/>
      <c r="I18" s="318"/>
      <c r="J18" s="318"/>
      <c r="K18" s="318"/>
      <c r="L18" s="318"/>
      <c r="M18" s="318"/>
      <c r="N18" s="318"/>
      <c r="O18" s="318"/>
      <c r="P18" s="318"/>
      <c r="Q18" s="318"/>
      <c r="R18" s="120"/>
    </row>
    <row r="19" spans="1:19" ht="14.5" customHeight="1" x14ac:dyDescent="0.35"/>
    <row r="20" spans="1:19" ht="14.5" customHeight="1" x14ac:dyDescent="0.35">
      <c r="A20" s="1" t="s">
        <v>352</v>
      </c>
    </row>
    <row r="22" spans="1:19" ht="15.5" x14ac:dyDescent="0.35">
      <c r="A22" s="323"/>
      <c r="B22" s="323"/>
      <c r="C22" s="330" t="s">
        <v>5</v>
      </c>
      <c r="D22" s="330"/>
      <c r="E22" s="330"/>
      <c r="F22" s="330"/>
      <c r="G22" s="330"/>
      <c r="H22" s="330"/>
    </row>
    <row r="23" spans="1:19" ht="68.5" customHeight="1" x14ac:dyDescent="0.35">
      <c r="A23" s="327" t="s">
        <v>6</v>
      </c>
      <c r="B23" s="327"/>
      <c r="C23" s="326" t="s">
        <v>7</v>
      </c>
      <c r="D23" s="327"/>
      <c r="E23" s="326" t="s">
        <v>8</v>
      </c>
      <c r="F23" s="327"/>
      <c r="G23" s="326" t="s">
        <v>9</v>
      </c>
      <c r="H23" s="327"/>
    </row>
    <row r="24" spans="1:19" x14ac:dyDescent="0.35">
      <c r="A24" s="324" t="s">
        <v>10</v>
      </c>
      <c r="B24" s="324"/>
      <c r="C24" s="324" t="s">
        <v>15</v>
      </c>
      <c r="D24" s="324"/>
      <c r="E24" s="329" t="s">
        <v>12</v>
      </c>
      <c r="F24" s="329"/>
      <c r="G24" s="329" t="s">
        <v>13</v>
      </c>
      <c r="H24" s="329"/>
      <c r="I24" s="18"/>
      <c r="J24" s="18"/>
      <c r="K24" s="18"/>
      <c r="L24" s="18"/>
      <c r="M24" s="18"/>
      <c r="N24" s="18"/>
      <c r="O24" s="18"/>
      <c r="P24" s="18"/>
      <c r="Q24" s="18"/>
      <c r="R24" s="18"/>
      <c r="S24" s="18"/>
    </row>
    <row r="25" spans="1:19" x14ac:dyDescent="0.35">
      <c r="A25" s="324" t="s">
        <v>14</v>
      </c>
      <c r="B25" s="324"/>
      <c r="C25" s="324" t="s">
        <v>11</v>
      </c>
      <c r="D25" s="324"/>
      <c r="E25" s="329" t="s">
        <v>16</v>
      </c>
      <c r="F25" s="329"/>
      <c r="G25" s="329" t="s">
        <v>17</v>
      </c>
      <c r="H25" s="329"/>
    </row>
    <row r="26" spans="1:19" x14ac:dyDescent="0.35">
      <c r="A26" s="324" t="s">
        <v>18</v>
      </c>
      <c r="B26" s="324"/>
      <c r="C26" s="324" t="s">
        <v>19</v>
      </c>
      <c r="D26" s="324"/>
      <c r="E26" s="329" t="s">
        <v>20</v>
      </c>
      <c r="F26" s="329"/>
      <c r="G26" s="329" t="s">
        <v>21</v>
      </c>
      <c r="H26" s="329"/>
    </row>
    <row r="28" spans="1:19" ht="11.5" customHeight="1" x14ac:dyDescent="0.35"/>
  </sheetData>
  <mergeCells count="26">
    <mergeCell ref="A26:B26"/>
    <mergeCell ref="E23:F23"/>
    <mergeCell ref="G23:H23"/>
    <mergeCell ref="A7:D7"/>
    <mergeCell ref="C26:D26"/>
    <mergeCell ref="E26:F26"/>
    <mergeCell ref="G26:H26"/>
    <mergeCell ref="C24:D24"/>
    <mergeCell ref="C22:H22"/>
    <mergeCell ref="A23:B23"/>
    <mergeCell ref="C23:D23"/>
    <mergeCell ref="E24:F24"/>
    <mergeCell ref="G24:H24"/>
    <mergeCell ref="C25:D25"/>
    <mergeCell ref="E25:F25"/>
    <mergeCell ref="G25:H25"/>
    <mergeCell ref="A22:B22"/>
    <mergeCell ref="A24:B24"/>
    <mergeCell ref="A25:B25"/>
    <mergeCell ref="A18:Q18"/>
    <mergeCell ref="A15:Q15"/>
    <mergeCell ref="A8:Q8"/>
    <mergeCell ref="A10:Q10"/>
    <mergeCell ref="A12:Q12"/>
    <mergeCell ref="A13:Q13"/>
    <mergeCell ref="A14:Q14"/>
  </mergeCells>
  <hyperlinks>
    <hyperlink ref="C24:D24" location="Governance!A1" display="Climate" xr:uid="{D466939D-CC30-477D-9ABF-ECED490F05DB}"/>
    <hyperlink ref="C25:D25" location="Climate!A1" display="Governance" xr:uid="{44475164-26DE-4211-AF55-5ED71DF70910}"/>
    <hyperlink ref="C26:D26" location="Finance!A1" display="Finance" xr:uid="{09F2C12F-7031-479C-8A7B-DEF9E9AE555A}"/>
    <hyperlink ref="E24:F24" location="Environment!A1" display="Environment" xr:uid="{6B891CF5-6129-473A-BE85-A0C4277EABCE}"/>
    <hyperlink ref="E25:F25" location="People!A1" display="People" xr:uid="{CA522858-C90B-4235-BAD4-707B42B8AE61}"/>
    <hyperlink ref="E26:F26" location="Community!A1" display="Community" xr:uid="{6E8D29AD-B625-4DB6-968C-3BA3A687709D}"/>
    <hyperlink ref="G24:H24" location="Tenants!A1" display="Tenants" xr:uid="{9C7E0C40-8BA8-47EB-A6D7-77F1FB0C855F}"/>
    <hyperlink ref="G25:H25" location="Suppliers!A1" display="Suppliers" xr:uid="{8A2D0B56-1F50-4317-B683-17B7D54C87FD}"/>
    <hyperlink ref="G26:H26" location="Industry!A1" display="Industry" xr:uid="{00DB0586-7281-4C1D-9C4B-B9707DDEDD51}"/>
    <hyperlink ref="A24:B24" location="'About RioCan'!A1" display="About RioCan" xr:uid="{BD82F2A3-4931-4FA9-B9C2-2E342B46774A}"/>
    <hyperlink ref="A25:B25" location="'SASB Content Index'!A1" display="SASB Content Index" xr:uid="{819B2573-1B0C-4414-94B8-853723A71831}"/>
    <hyperlink ref="A26:B26" location="'TCFD Content Index'!A1" display="TCFD Content Index" xr:uid="{318C55D6-F2B9-4686-89E2-023E3C4DECDD}"/>
    <hyperlink ref="A15:Q15" r:id="rId1" display="The applicable EY's assurance statement can be found on our website. ------- CHANGE URL" xr:uid="{A612EEDF-B91D-46E4-8568-158E36C0F7C9}"/>
  </hyperlinks>
  <printOptions gridLines="1"/>
  <pageMargins left="0.70866141732283472" right="0.70866141732283472" top="0.74803149606299213" bottom="0.74803149606299213" header="0.31496062992125984" footer="0.31496062992125984"/>
  <pageSetup scale="7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9F019-9746-42EA-965F-4BAF530349B2}">
  <sheetPr codeName="Sheet10">
    <tabColor theme="6" tint="0.39997558519241921"/>
  </sheetPr>
  <dimension ref="A1:Q40"/>
  <sheetViews>
    <sheetView zoomScale="110" zoomScaleNormal="110" workbookViewId="0">
      <selection activeCell="K18" sqref="K18"/>
    </sheetView>
  </sheetViews>
  <sheetFormatPr defaultColWidth="8.7265625" defaultRowHeight="14.5" x14ac:dyDescent="0.35"/>
  <cols>
    <col min="1" max="1" width="21.54296875" style="26" customWidth="1"/>
    <col min="2" max="2" width="10.7265625" style="1" customWidth="1"/>
    <col min="3" max="4" width="9.81640625" style="1" bestFit="1" customWidth="1"/>
    <col min="5" max="5" width="11.1796875" style="1" customWidth="1"/>
    <col min="6" max="7" width="9.81640625" style="1" bestFit="1" customWidth="1"/>
    <col min="8" max="8" width="10.81640625" style="1" customWidth="1"/>
    <col min="9" max="9" width="9.81640625" style="1" customWidth="1"/>
    <col min="10" max="13" width="8.1796875" style="1" customWidth="1"/>
    <col min="14" max="14" width="12.7265625" style="1" customWidth="1"/>
    <col min="15" max="17" width="8.1796875" style="1" customWidth="1"/>
    <col min="18" max="16384" width="8.7265625" style="1"/>
  </cols>
  <sheetData>
    <row r="1" spans="1:17" ht="21" x14ac:dyDescent="0.5">
      <c r="B1" s="3" t="s">
        <v>0</v>
      </c>
      <c r="C1" s="11"/>
      <c r="N1" s="3" t="s">
        <v>115</v>
      </c>
      <c r="O1" s="3"/>
      <c r="P1" s="5" t="s">
        <v>169</v>
      </c>
    </row>
    <row r="2" spans="1:17" ht="18.5" x14ac:dyDescent="0.45">
      <c r="A2" s="138"/>
      <c r="B2" s="3" t="s">
        <v>396</v>
      </c>
      <c r="C2" s="12"/>
      <c r="N2" s="3" t="s">
        <v>117</v>
      </c>
      <c r="O2" s="3"/>
      <c r="P2" s="5" t="s">
        <v>20</v>
      </c>
    </row>
    <row r="4" spans="1:17" x14ac:dyDescent="0.35">
      <c r="A4" s="6"/>
    </row>
    <row r="5" spans="1:17" x14ac:dyDescent="0.35">
      <c r="A5" s="6"/>
    </row>
    <row r="6" spans="1:17" ht="21" customHeight="1" x14ac:dyDescent="0.35"/>
    <row r="7" spans="1:17" ht="14.5" customHeight="1" x14ac:dyDescent="0.35">
      <c r="A7" s="352" t="s">
        <v>257</v>
      </c>
      <c r="B7" s="352"/>
      <c r="C7" s="352"/>
      <c r="D7" s="352"/>
      <c r="E7" s="352"/>
      <c r="F7" s="352"/>
      <c r="G7" s="352"/>
      <c r="H7" s="352"/>
      <c r="I7" s="352"/>
      <c r="J7" s="352"/>
      <c r="K7" s="352"/>
      <c r="L7" s="352"/>
      <c r="M7" s="352"/>
      <c r="N7" s="352"/>
      <c r="O7" s="352"/>
      <c r="P7" s="352"/>
      <c r="Q7" s="352"/>
    </row>
    <row r="8" spans="1:17" ht="18" customHeight="1" x14ac:dyDescent="0.35">
      <c r="A8" s="431" t="s">
        <v>512</v>
      </c>
      <c r="B8" s="431"/>
      <c r="C8" s="431"/>
      <c r="D8" s="431"/>
      <c r="E8" s="431"/>
      <c r="F8" s="431"/>
      <c r="G8" s="431"/>
      <c r="H8" s="431"/>
      <c r="I8" s="431"/>
      <c r="J8" s="431"/>
      <c r="K8" s="431"/>
      <c r="L8" s="431"/>
      <c r="M8" s="431"/>
      <c r="N8" s="431"/>
      <c r="O8" s="431"/>
      <c r="P8" s="431"/>
      <c r="Q8" s="431"/>
    </row>
    <row r="9" spans="1:17" ht="19.5" customHeight="1" x14ac:dyDescent="0.35">
      <c r="A9" s="377" t="s">
        <v>513</v>
      </c>
      <c r="B9" s="377"/>
      <c r="C9" s="377"/>
      <c r="D9" s="377"/>
      <c r="E9" s="377"/>
      <c r="F9" s="377"/>
      <c r="G9" s="377"/>
      <c r="H9" s="377"/>
      <c r="I9" s="377"/>
      <c r="J9" s="377"/>
      <c r="K9" s="377"/>
      <c r="L9" s="377"/>
      <c r="M9" s="377"/>
      <c r="N9" s="377"/>
      <c r="O9" s="377"/>
      <c r="P9" s="377"/>
      <c r="Q9" s="377"/>
    </row>
    <row r="10" spans="1:17" ht="14.5" customHeight="1" x14ac:dyDescent="0.35">
      <c r="A10" s="352" t="s">
        <v>258</v>
      </c>
      <c r="B10" s="352"/>
      <c r="C10" s="352"/>
      <c r="D10" s="17"/>
      <c r="E10" s="17"/>
      <c r="F10" s="17"/>
      <c r="G10" s="17"/>
      <c r="H10" s="17"/>
      <c r="I10" s="17"/>
      <c r="J10" s="17"/>
      <c r="K10" s="17"/>
      <c r="L10" s="17"/>
      <c r="M10" s="17"/>
      <c r="N10" s="17"/>
      <c r="O10" s="17"/>
      <c r="P10" s="17"/>
      <c r="Q10" s="17"/>
    </row>
    <row r="11" spans="1:17" x14ac:dyDescent="0.35">
      <c r="A11" s="342" t="s">
        <v>259</v>
      </c>
      <c r="B11" s="346"/>
      <c r="C11" s="346"/>
    </row>
    <row r="12" spans="1:17" ht="36.75" customHeight="1" x14ac:dyDescent="0.35">
      <c r="A12" s="321" t="s">
        <v>531</v>
      </c>
      <c r="B12" s="428"/>
      <c r="C12" s="428"/>
      <c r="D12" s="428"/>
      <c r="E12" s="428"/>
      <c r="F12" s="428"/>
      <c r="G12" s="428"/>
      <c r="H12" s="428"/>
      <c r="I12" s="428"/>
      <c r="J12" s="428"/>
      <c r="K12" s="428"/>
      <c r="L12" s="428"/>
      <c r="M12" s="428"/>
      <c r="N12" s="428"/>
      <c r="O12" s="428"/>
      <c r="P12" s="428"/>
      <c r="Q12" s="428"/>
    </row>
    <row r="13" spans="1:17" x14ac:dyDescent="0.35">
      <c r="A13" s="1"/>
    </row>
    <row r="14" spans="1:17" x14ac:dyDescent="0.35">
      <c r="A14" s="429" t="s">
        <v>260</v>
      </c>
      <c r="B14" s="430"/>
      <c r="C14" s="430"/>
    </row>
    <row r="15" spans="1:17" x14ac:dyDescent="0.35">
      <c r="A15" s="83"/>
      <c r="B15" s="84">
        <v>2023</v>
      </c>
      <c r="C15" s="84">
        <v>2024</v>
      </c>
    </row>
    <row r="16" spans="1:17" ht="33" customHeight="1" x14ac:dyDescent="0.35">
      <c r="A16" s="234" t="s">
        <v>261</v>
      </c>
      <c r="B16" s="265">
        <v>58</v>
      </c>
      <c r="C16" s="265">
        <v>37</v>
      </c>
    </row>
    <row r="17" spans="1:9" ht="33" customHeight="1" x14ac:dyDescent="0.35">
      <c r="A17" s="85" t="s">
        <v>262</v>
      </c>
      <c r="B17" s="264">
        <v>406</v>
      </c>
      <c r="C17" s="264">
        <v>259</v>
      </c>
    </row>
    <row r="18" spans="1:9" ht="33" customHeight="1" x14ac:dyDescent="0.35">
      <c r="A18" s="85" t="s">
        <v>434</v>
      </c>
      <c r="B18" s="264">
        <v>5</v>
      </c>
      <c r="C18" s="264">
        <v>4</v>
      </c>
    </row>
    <row r="19" spans="1:9" ht="33" customHeight="1" x14ac:dyDescent="0.35">
      <c r="A19" s="85" t="s">
        <v>353</v>
      </c>
      <c r="B19" s="264">
        <v>5</v>
      </c>
      <c r="C19" s="264">
        <v>4</v>
      </c>
    </row>
    <row r="20" spans="1:9" ht="15" customHeight="1" x14ac:dyDescent="0.35">
      <c r="A20" s="1"/>
    </row>
    <row r="21" spans="1:9" x14ac:dyDescent="0.35">
      <c r="A21" s="429" t="s">
        <v>387</v>
      </c>
      <c r="B21" s="430"/>
      <c r="C21" s="430"/>
    </row>
    <row r="22" spans="1:9" ht="20.5" customHeight="1" x14ac:dyDescent="0.35">
      <c r="A22" s="236" t="s">
        <v>319</v>
      </c>
      <c r="B22" s="263">
        <v>2023</v>
      </c>
      <c r="C22" s="263">
        <v>2024</v>
      </c>
      <c r="D22" s="286"/>
    </row>
    <row r="23" spans="1:9" ht="15" customHeight="1" x14ac:dyDescent="0.35">
      <c r="A23" s="235" t="s">
        <v>472</v>
      </c>
      <c r="B23" s="296">
        <v>11500</v>
      </c>
      <c r="C23" s="296">
        <v>50000</v>
      </c>
    </row>
    <row r="24" spans="1:9" ht="15.65" customHeight="1" x14ac:dyDescent="0.35">
      <c r="A24" s="235" t="s">
        <v>473</v>
      </c>
      <c r="B24" s="296">
        <f>(438*37.18)</f>
        <v>16284.84</v>
      </c>
      <c r="C24" s="296">
        <v>29783</v>
      </c>
    </row>
    <row r="25" spans="1:9" ht="16.5" x14ac:dyDescent="0.35">
      <c r="A25" s="235" t="s">
        <v>475</v>
      </c>
      <c r="B25" s="296">
        <v>425360</v>
      </c>
      <c r="C25" s="296">
        <v>535000</v>
      </c>
    </row>
    <row r="26" spans="1:9" ht="21.75" customHeight="1" x14ac:dyDescent="0.35">
      <c r="A26" s="297" t="s">
        <v>318</v>
      </c>
      <c r="B26" s="298">
        <f>SUM(B23:B25)</f>
        <v>453144.84</v>
      </c>
      <c r="C26" s="298">
        <f>SUM(C23:C25)</f>
        <v>614783</v>
      </c>
    </row>
    <row r="27" spans="1:9" ht="14.5" customHeight="1" x14ac:dyDescent="0.35">
      <c r="A27" s="1" t="s">
        <v>476</v>
      </c>
    </row>
    <row r="28" spans="1:9" x14ac:dyDescent="0.35">
      <c r="A28" s="1" t="s">
        <v>474</v>
      </c>
    </row>
    <row r="29" spans="1:9" ht="14.5" customHeight="1" x14ac:dyDescent="0.35">
      <c r="A29" s="1" t="s">
        <v>477</v>
      </c>
    </row>
    <row r="30" spans="1:9" x14ac:dyDescent="0.35">
      <c r="A30" s="1"/>
    </row>
    <row r="31" spans="1:9" ht="33" customHeight="1" x14ac:dyDescent="0.35">
      <c r="A31" s="340" t="s">
        <v>499</v>
      </c>
      <c r="B31" s="341"/>
      <c r="C31" s="341"/>
      <c r="D31" s="341"/>
      <c r="E31" s="341"/>
      <c r="F31" s="341"/>
      <c r="G31" s="45"/>
      <c r="H31" s="45"/>
      <c r="I31" s="45"/>
    </row>
    <row r="32" spans="1:9" ht="29" x14ac:dyDescent="0.35">
      <c r="A32" s="86" t="s">
        <v>263</v>
      </c>
      <c r="B32" s="87">
        <v>2019</v>
      </c>
      <c r="C32" s="87">
        <v>2021</v>
      </c>
      <c r="D32" s="87">
        <v>2022</v>
      </c>
      <c r="E32" s="87">
        <v>2023</v>
      </c>
      <c r="F32" s="87">
        <v>2024</v>
      </c>
    </row>
    <row r="33" spans="1:17" ht="50" x14ac:dyDescent="0.35">
      <c r="A33" s="85" t="s">
        <v>478</v>
      </c>
      <c r="B33" s="88">
        <v>40885</v>
      </c>
      <c r="C33" s="88">
        <v>43769</v>
      </c>
      <c r="D33" s="88">
        <v>49187</v>
      </c>
      <c r="E33" s="88">
        <v>47730</v>
      </c>
      <c r="F33" s="88">
        <v>56301</v>
      </c>
    </row>
    <row r="34" spans="1:17" ht="29" x14ac:dyDescent="0.35">
      <c r="A34" s="94" t="s">
        <v>264</v>
      </c>
      <c r="B34" s="95">
        <v>5358</v>
      </c>
      <c r="C34" s="95">
        <v>10580</v>
      </c>
      <c r="D34" s="95">
        <v>6998</v>
      </c>
      <c r="E34" s="95">
        <v>7807</v>
      </c>
      <c r="F34" s="95">
        <v>7795</v>
      </c>
    </row>
    <row r="35" spans="1:17" ht="14.5" customHeight="1" x14ac:dyDescent="0.35">
      <c r="A35" s="89" t="s">
        <v>37</v>
      </c>
      <c r="B35" s="90">
        <v>46243</v>
      </c>
      <c r="C35" s="90">
        <v>54349</v>
      </c>
      <c r="D35" s="90">
        <v>56185</v>
      </c>
      <c r="E35" s="90">
        <f>E34+E33</f>
        <v>55537</v>
      </c>
      <c r="F35" s="90">
        <f>F34+F33</f>
        <v>64096</v>
      </c>
    </row>
    <row r="37" spans="1:17" ht="15" customHeight="1" x14ac:dyDescent="0.35">
      <c r="A37" s="340" t="s">
        <v>463</v>
      </c>
      <c r="B37" s="341"/>
      <c r="C37" s="341"/>
      <c r="D37" s="341"/>
      <c r="E37" s="341"/>
      <c r="F37" s="341"/>
      <c r="G37" s="45"/>
      <c r="H37" s="45"/>
      <c r="I37" s="45"/>
      <c r="J37" s="26"/>
      <c r="K37" s="26"/>
      <c r="L37" s="26"/>
      <c r="M37" s="26"/>
      <c r="N37" s="26"/>
      <c r="O37" s="26"/>
      <c r="P37" s="26"/>
      <c r="Q37" s="26"/>
    </row>
    <row r="38" spans="1:17" x14ac:dyDescent="0.35">
      <c r="A38" s="86"/>
      <c r="B38" s="87">
        <v>2019</v>
      </c>
      <c r="C38" s="87">
        <v>2021</v>
      </c>
      <c r="D38" s="87">
        <v>2022</v>
      </c>
      <c r="E38" s="87">
        <v>2023</v>
      </c>
      <c r="F38" s="87">
        <v>2024</v>
      </c>
    </row>
    <row r="39" spans="1:17" ht="31" x14ac:dyDescent="0.35">
      <c r="A39" s="85" t="s">
        <v>265</v>
      </c>
      <c r="B39" s="88">
        <v>229338</v>
      </c>
      <c r="C39" s="88">
        <v>214875</v>
      </c>
      <c r="D39" s="88">
        <v>213054</v>
      </c>
      <c r="E39" s="88">
        <v>206574</v>
      </c>
      <c r="F39" s="88">
        <v>221840</v>
      </c>
    </row>
    <row r="40" spans="1:17" x14ac:dyDescent="0.35">
      <c r="A40" s="426" t="s">
        <v>266</v>
      </c>
      <c r="B40" s="426"/>
      <c r="C40" s="426"/>
      <c r="D40" s="426"/>
      <c r="E40" s="426"/>
      <c r="F40" s="426"/>
      <c r="G40" s="427"/>
    </row>
  </sheetData>
  <mergeCells count="11">
    <mergeCell ref="A31:F31"/>
    <mergeCell ref="A40:G40"/>
    <mergeCell ref="A12:Q12"/>
    <mergeCell ref="A7:Q7"/>
    <mergeCell ref="A10:C10"/>
    <mergeCell ref="A9:Q9"/>
    <mergeCell ref="A11:C11"/>
    <mergeCell ref="A14:C14"/>
    <mergeCell ref="A21:C21"/>
    <mergeCell ref="A37:F37"/>
    <mergeCell ref="A8:Q8"/>
  </mergeCells>
  <hyperlinks>
    <hyperlink ref="A9:Q9" r:id="rId1" display="https://www.riocan.com/2025ESG-Report" xr:uid="{D35767AF-5732-4425-8720-10E05CCD6E2F}"/>
  </hyperlinks>
  <printOptions gridLines="1"/>
  <pageMargins left="0.7" right="0.7" top="0.75" bottom="0.75" header="0.3" footer="0.3"/>
  <pageSetup paperSize="5" orientation="landscape" r:id="rId2"/>
  <ignoredErrors>
    <ignoredError sqref="C26" formulaRange="1"/>
  </ignoredError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AE52-3BCB-4A76-989A-44F945D02730}">
  <sheetPr codeName="Sheet11">
    <tabColor theme="1" tint="0.34998626667073579"/>
  </sheetPr>
  <dimension ref="A1:Q29"/>
  <sheetViews>
    <sheetView topLeftCell="A6" zoomScale="110" zoomScaleNormal="110" workbookViewId="0">
      <selection activeCell="F23" sqref="F23"/>
    </sheetView>
  </sheetViews>
  <sheetFormatPr defaultColWidth="8.7265625" defaultRowHeight="14.5" x14ac:dyDescent="0.35"/>
  <cols>
    <col min="1" max="1" width="19.453125" style="1" customWidth="1"/>
    <col min="2" max="3" width="9.7265625" style="1" customWidth="1"/>
    <col min="4" max="5" width="11.1796875" style="1" customWidth="1"/>
    <col min="6" max="6" width="10.453125" style="1" customWidth="1"/>
    <col min="7" max="13" width="8.1796875" style="1" customWidth="1"/>
    <col min="14" max="14" width="14.1796875" style="1" customWidth="1"/>
    <col min="15" max="15" width="10.7265625" style="1" customWidth="1"/>
    <col min="16" max="16" width="8.1796875" style="1" customWidth="1"/>
    <col min="17" max="17" width="10.453125" style="1" customWidth="1"/>
    <col min="18" max="18" width="14.81640625" style="1" customWidth="1"/>
    <col min="19" max="19" width="8.7265625" style="1"/>
    <col min="20" max="20" width="11" style="1" customWidth="1"/>
    <col min="21" max="16384" width="8.7265625" style="1"/>
  </cols>
  <sheetData>
    <row r="1" spans="1:17" x14ac:dyDescent="0.35">
      <c r="B1" s="3" t="s">
        <v>0</v>
      </c>
      <c r="C1" s="3"/>
      <c r="N1" s="3" t="s">
        <v>115</v>
      </c>
      <c r="O1" s="3"/>
      <c r="P1" s="5" t="s">
        <v>267</v>
      </c>
    </row>
    <row r="2" spans="1:17" x14ac:dyDescent="0.35">
      <c r="A2"/>
      <c r="B2" s="3" t="s">
        <v>396</v>
      </c>
      <c r="C2" s="3"/>
      <c r="N2" s="3" t="s">
        <v>117</v>
      </c>
      <c r="O2" s="3"/>
      <c r="P2" s="5" t="s">
        <v>13</v>
      </c>
    </row>
    <row r="4" spans="1:17" x14ac:dyDescent="0.35">
      <c r="A4" s="3"/>
    </row>
    <row r="5" spans="1:17" x14ac:dyDescent="0.35">
      <c r="A5" s="3"/>
    </row>
    <row r="6" spans="1:17" ht="21" customHeight="1" x14ac:dyDescent="0.35"/>
    <row r="7" spans="1:17" ht="14.5" customHeight="1" x14ac:dyDescent="0.35">
      <c r="A7" s="352" t="s">
        <v>268</v>
      </c>
      <c r="B7" s="352"/>
      <c r="C7" s="352"/>
      <c r="D7" s="352"/>
      <c r="E7" s="352"/>
      <c r="F7" s="352"/>
      <c r="G7" s="352"/>
      <c r="H7" s="352"/>
      <c r="I7" s="352"/>
      <c r="J7" s="352"/>
      <c r="K7" s="352"/>
      <c r="L7" s="352"/>
      <c r="M7" s="352"/>
      <c r="N7" s="352"/>
      <c r="O7" s="352"/>
      <c r="P7" s="352"/>
      <c r="Q7" s="352"/>
    </row>
    <row r="8" spans="1:17" ht="125.5" customHeight="1" x14ac:dyDescent="0.35">
      <c r="A8" s="318" t="s">
        <v>532</v>
      </c>
      <c r="B8" s="318"/>
      <c r="C8" s="318"/>
      <c r="D8" s="318"/>
      <c r="E8" s="318"/>
      <c r="F8" s="318"/>
      <c r="G8" s="318"/>
      <c r="H8" s="318"/>
      <c r="I8" s="318"/>
      <c r="J8" s="318"/>
      <c r="K8" s="318"/>
      <c r="L8" s="318"/>
      <c r="M8" s="318"/>
      <c r="N8" s="318"/>
      <c r="O8" s="318"/>
      <c r="P8" s="318"/>
      <c r="Q8" s="318"/>
    </row>
    <row r="9" spans="1:17" ht="14.5" customHeight="1" x14ac:dyDescent="0.35">
      <c r="A9" s="352" t="s">
        <v>269</v>
      </c>
      <c r="B9" s="352"/>
      <c r="C9" s="352"/>
      <c r="D9" s="17"/>
      <c r="E9" s="17"/>
      <c r="F9" s="17"/>
      <c r="G9" s="17"/>
      <c r="H9" s="17"/>
      <c r="I9" s="17"/>
      <c r="J9" s="17"/>
      <c r="K9" s="17"/>
      <c r="L9" s="17"/>
      <c r="M9" s="17"/>
      <c r="N9" s="17"/>
      <c r="O9" s="17"/>
      <c r="P9" s="17"/>
      <c r="Q9" s="17"/>
    </row>
    <row r="10" spans="1:17" x14ac:dyDescent="0.35">
      <c r="A10" s="346"/>
      <c r="B10" s="345"/>
      <c r="C10" s="345"/>
      <c r="D10" s="345"/>
      <c r="E10" s="345"/>
      <c r="F10" s="345"/>
      <c r="G10" s="345"/>
      <c r="H10" s="345"/>
      <c r="I10" s="345"/>
      <c r="J10" s="345"/>
      <c r="K10" s="345"/>
      <c r="L10" s="345"/>
      <c r="M10" s="345"/>
      <c r="N10" s="345"/>
      <c r="O10" s="345"/>
      <c r="P10" s="345"/>
      <c r="Q10" s="345"/>
    </row>
    <row r="11" spans="1:17" ht="19.5" customHeight="1" x14ac:dyDescent="0.35">
      <c r="A11" s="434" t="s">
        <v>464</v>
      </c>
      <c r="B11" s="435"/>
      <c r="C11" s="435"/>
      <c r="D11" s="435"/>
      <c r="E11" s="435"/>
      <c r="F11" s="435"/>
    </row>
    <row r="12" spans="1:17" x14ac:dyDescent="0.35">
      <c r="A12" s="433"/>
      <c r="B12" s="433"/>
      <c r="C12" s="433"/>
      <c r="D12" s="125">
        <v>2018</v>
      </c>
      <c r="E12" s="125">
        <v>2021</v>
      </c>
      <c r="F12" s="125">
        <v>2023</v>
      </c>
    </row>
    <row r="13" spans="1:17" x14ac:dyDescent="0.35">
      <c r="A13" s="432" t="s">
        <v>395</v>
      </c>
      <c r="B13" s="432"/>
      <c r="C13" s="432"/>
      <c r="D13" s="81">
        <v>115</v>
      </c>
      <c r="E13" s="81" t="s">
        <v>270</v>
      </c>
      <c r="F13" s="81">
        <v>112</v>
      </c>
    </row>
    <row r="14" spans="1:17" x14ac:dyDescent="0.35">
      <c r="A14" s="432" t="s">
        <v>271</v>
      </c>
      <c r="B14" s="432"/>
      <c r="C14" s="432"/>
      <c r="D14" s="81" t="s">
        <v>272</v>
      </c>
      <c r="E14" s="81" t="s">
        <v>273</v>
      </c>
      <c r="F14" s="81" t="s">
        <v>351</v>
      </c>
    </row>
    <row r="15" spans="1:17" x14ac:dyDescent="0.35">
      <c r="A15" s="432" t="s">
        <v>274</v>
      </c>
      <c r="B15" s="432"/>
      <c r="C15" s="432"/>
      <c r="D15" s="81" t="s">
        <v>275</v>
      </c>
      <c r="E15" s="81" t="s">
        <v>276</v>
      </c>
      <c r="F15" s="81" t="s">
        <v>320</v>
      </c>
    </row>
    <row r="16" spans="1:17" x14ac:dyDescent="0.35">
      <c r="A16" s="432" t="s">
        <v>277</v>
      </c>
      <c r="B16" s="432"/>
      <c r="C16" s="432"/>
      <c r="D16" s="32" t="s">
        <v>278</v>
      </c>
      <c r="E16" s="32" t="s">
        <v>279</v>
      </c>
      <c r="F16" s="81" t="s">
        <v>321</v>
      </c>
    </row>
    <row r="17" spans="1:17" x14ac:dyDescent="0.35">
      <c r="A17" s="432" t="s">
        <v>322</v>
      </c>
      <c r="B17" s="432"/>
      <c r="C17" s="432"/>
      <c r="D17" s="32" t="s">
        <v>323</v>
      </c>
      <c r="E17" s="32" t="s">
        <v>324</v>
      </c>
      <c r="F17" s="81" t="s">
        <v>325</v>
      </c>
    </row>
    <row r="18" spans="1:17" x14ac:dyDescent="0.35">
      <c r="A18" s="436" t="s">
        <v>479</v>
      </c>
      <c r="B18" s="436"/>
      <c r="C18" s="436"/>
      <c r="D18" s="436"/>
      <c r="E18" s="436"/>
      <c r="F18" s="436"/>
      <c r="G18" s="436"/>
      <c r="H18" s="436"/>
      <c r="I18" s="436"/>
      <c r="J18" s="436"/>
      <c r="K18" s="436"/>
      <c r="L18" s="436"/>
      <c r="M18" s="436"/>
      <c r="N18" s="436"/>
      <c r="O18" s="436"/>
      <c r="P18" s="436"/>
      <c r="Q18" s="436"/>
    </row>
    <row r="20" spans="1:17" ht="61.5" customHeight="1" x14ac:dyDescent="0.35">
      <c r="A20" s="342" t="s">
        <v>280</v>
      </c>
      <c r="B20" s="345"/>
      <c r="C20" s="345"/>
      <c r="D20" s="345"/>
      <c r="E20" s="345"/>
      <c r="F20" s="345"/>
      <c r="G20" s="345"/>
      <c r="H20" s="345"/>
      <c r="I20" s="345"/>
      <c r="J20" s="345"/>
      <c r="K20" s="345"/>
      <c r="L20" s="345"/>
      <c r="M20" s="345"/>
      <c r="N20" s="345"/>
      <c r="O20" s="345"/>
      <c r="P20" s="345"/>
      <c r="Q20" s="345"/>
    </row>
    <row r="21" spans="1:17" ht="31.5" customHeight="1" x14ac:dyDescent="0.35">
      <c r="A21" s="340" t="s">
        <v>281</v>
      </c>
      <c r="B21" s="341"/>
      <c r="C21" s="341"/>
      <c r="D21" s="341"/>
      <c r="E21" s="341"/>
      <c r="F21" s="341"/>
      <c r="G21" s="29"/>
      <c r="H21" s="29"/>
      <c r="I21" s="29"/>
      <c r="J21" s="29"/>
      <c r="K21" s="29"/>
      <c r="L21" s="29"/>
      <c r="M21" s="29"/>
      <c r="N21" s="29"/>
      <c r="O21" s="29"/>
      <c r="P21" s="29"/>
      <c r="Q21" s="29"/>
    </row>
    <row r="22" spans="1:17" x14ac:dyDescent="0.35">
      <c r="A22" s="121"/>
      <c r="B22" s="125">
        <v>2020</v>
      </c>
      <c r="C22" s="125">
        <v>2021</v>
      </c>
      <c r="D22" s="125">
        <v>2022</v>
      </c>
      <c r="E22" s="125">
        <v>2023</v>
      </c>
      <c r="F22" s="125">
        <v>2024</v>
      </c>
    </row>
    <row r="23" spans="1:17" x14ac:dyDescent="0.35">
      <c r="A23" s="57" t="s">
        <v>282</v>
      </c>
      <c r="B23" s="58">
        <v>0.9</v>
      </c>
      <c r="C23" s="58">
        <v>0.9</v>
      </c>
      <c r="D23" s="170">
        <v>0.9</v>
      </c>
      <c r="E23" s="170">
        <v>0.9</v>
      </c>
      <c r="F23" s="170">
        <v>0.9</v>
      </c>
      <c r="G23" s="286"/>
    </row>
    <row r="24" spans="1:17" x14ac:dyDescent="0.35">
      <c r="A24" s="356" t="s">
        <v>283</v>
      </c>
      <c r="B24" s="345"/>
      <c r="C24" s="345"/>
      <c r="D24" s="345"/>
      <c r="E24" s="345"/>
      <c r="F24" s="345"/>
      <c r="G24" s="345"/>
      <c r="H24" s="345"/>
      <c r="I24" s="345"/>
      <c r="J24" s="345"/>
      <c r="K24" s="345"/>
      <c r="L24" s="345"/>
      <c r="M24" s="345"/>
      <c r="N24" s="345"/>
      <c r="O24" s="345"/>
      <c r="P24" s="345"/>
      <c r="Q24" s="345"/>
    </row>
    <row r="27" spans="1:17" x14ac:dyDescent="0.35">
      <c r="A27" s="24"/>
      <c r="B27" s="24"/>
      <c r="C27" s="24"/>
      <c r="D27" s="24"/>
      <c r="E27" s="24"/>
      <c r="F27" s="24"/>
      <c r="G27" s="24"/>
      <c r="H27" s="24"/>
      <c r="I27" s="24"/>
      <c r="J27" s="24"/>
      <c r="K27" s="24"/>
      <c r="L27" s="24"/>
      <c r="M27" s="24"/>
    </row>
    <row r="29" spans="1:17" ht="28.4" customHeight="1" x14ac:dyDescent="0.35"/>
  </sheetData>
  <mergeCells count="15">
    <mergeCell ref="A24:Q24"/>
    <mergeCell ref="A16:C16"/>
    <mergeCell ref="A17:C17"/>
    <mergeCell ref="A20:Q20"/>
    <mergeCell ref="A21:F21"/>
    <mergeCell ref="A18:Q18"/>
    <mergeCell ref="A13:C13"/>
    <mergeCell ref="A14:C14"/>
    <mergeCell ref="A15:C15"/>
    <mergeCell ref="A7:Q7"/>
    <mergeCell ref="A9:C9"/>
    <mergeCell ref="A10:Q10"/>
    <mergeCell ref="A8:Q8"/>
    <mergeCell ref="A12:C12"/>
    <mergeCell ref="A11:F11"/>
  </mergeCells>
  <phoneticPr fontId="16" type="noConversion"/>
  <printOptions gridLines="1"/>
  <pageMargins left="0.7" right="0.7"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2570-AFED-4DD4-B1CB-96F348F45750}">
  <sheetPr codeName="Sheet12">
    <tabColor theme="1" tint="0.34998626667073579"/>
  </sheetPr>
  <dimension ref="A1:Q25"/>
  <sheetViews>
    <sheetView zoomScale="115" zoomScaleNormal="115" workbookViewId="0">
      <selection activeCell="A25" sqref="A25:Q25"/>
    </sheetView>
  </sheetViews>
  <sheetFormatPr defaultColWidth="8.7265625" defaultRowHeight="14.5" x14ac:dyDescent="0.35"/>
  <cols>
    <col min="1" max="1" width="24.1796875" style="1" customWidth="1"/>
    <col min="2" max="6" width="11.54296875" style="1" customWidth="1"/>
    <col min="7" max="7" width="12" style="1" customWidth="1"/>
    <col min="8" max="8" width="10.453125" style="1" customWidth="1"/>
    <col min="9" max="14" width="8.1796875" style="1" customWidth="1"/>
    <col min="15" max="15" width="14.26953125" style="1" customWidth="1"/>
    <col min="16" max="16" width="8.1796875" style="1" customWidth="1"/>
    <col min="17" max="17" width="10.54296875" style="1" customWidth="1"/>
    <col min="18" max="19" width="8.7265625" style="1"/>
    <col min="20" max="20" width="11.453125" style="1" customWidth="1"/>
    <col min="21" max="16384" width="8.7265625" style="1"/>
  </cols>
  <sheetData>
    <row r="1" spans="1:17" x14ac:dyDescent="0.35">
      <c r="B1" s="146" t="s">
        <v>0</v>
      </c>
      <c r="C1" s="3"/>
      <c r="N1" s="3" t="s">
        <v>115</v>
      </c>
      <c r="O1" s="3"/>
      <c r="P1" s="5" t="s">
        <v>267</v>
      </c>
    </row>
    <row r="2" spans="1:17" x14ac:dyDescent="0.35">
      <c r="B2" s="147" t="s">
        <v>396</v>
      </c>
      <c r="C2" s="3"/>
      <c r="N2" s="3" t="s">
        <v>117</v>
      </c>
      <c r="O2" s="3"/>
      <c r="P2" s="5" t="s">
        <v>17</v>
      </c>
    </row>
    <row r="4" spans="1:17" x14ac:dyDescent="0.35">
      <c r="A4" s="3"/>
    </row>
    <row r="5" spans="1:17" x14ac:dyDescent="0.35">
      <c r="A5" s="3"/>
    </row>
    <row r="6" spans="1:17" ht="21" customHeight="1" x14ac:dyDescent="0.35"/>
    <row r="7" spans="1:17" ht="14.5" customHeight="1" x14ac:dyDescent="0.35">
      <c r="A7" s="352" t="s">
        <v>284</v>
      </c>
      <c r="B7" s="352"/>
      <c r="C7" s="352"/>
      <c r="D7" s="352"/>
      <c r="E7" s="352"/>
      <c r="F7" s="352"/>
      <c r="G7" s="352"/>
      <c r="H7" s="352"/>
      <c r="I7" s="352"/>
      <c r="J7" s="352"/>
      <c r="K7" s="352"/>
      <c r="L7" s="352"/>
      <c r="M7" s="352"/>
      <c r="N7" s="352"/>
      <c r="O7" s="352"/>
      <c r="P7" s="352"/>
      <c r="Q7" s="352"/>
    </row>
    <row r="8" spans="1:17" ht="281.5" customHeight="1" x14ac:dyDescent="0.35">
      <c r="A8" s="318" t="s">
        <v>533</v>
      </c>
      <c r="B8" s="318"/>
      <c r="C8" s="318"/>
      <c r="D8" s="318"/>
      <c r="E8" s="318"/>
      <c r="F8" s="318"/>
      <c r="G8" s="318"/>
      <c r="H8" s="318"/>
      <c r="I8" s="318"/>
      <c r="J8" s="318"/>
      <c r="K8" s="318"/>
      <c r="L8" s="318"/>
      <c r="M8" s="318"/>
      <c r="N8" s="318"/>
      <c r="O8" s="318"/>
      <c r="P8" s="318"/>
      <c r="Q8" s="318"/>
    </row>
    <row r="9" spans="1:17" ht="18" customHeight="1" x14ac:dyDescent="0.35">
      <c r="A9" s="377" t="s">
        <v>433</v>
      </c>
      <c r="B9" s="377"/>
      <c r="C9" s="377"/>
      <c r="D9" s="377"/>
      <c r="E9" s="377"/>
      <c r="F9" s="377"/>
      <c r="G9" s="377"/>
      <c r="H9" s="377"/>
      <c r="I9" s="377"/>
      <c r="J9" s="377"/>
      <c r="K9" s="377"/>
      <c r="L9" s="377"/>
      <c r="M9" s="377"/>
      <c r="N9" s="377"/>
      <c r="O9" s="377"/>
      <c r="P9" s="377"/>
      <c r="Q9" s="377"/>
    </row>
    <row r="10" spans="1:17" x14ac:dyDescent="0.35">
      <c r="A10" s="27"/>
      <c r="B10" s="27"/>
      <c r="C10" s="27"/>
      <c r="D10" s="27"/>
      <c r="E10" s="27"/>
      <c r="F10" s="27"/>
      <c r="G10" s="27"/>
      <c r="H10" s="27"/>
      <c r="I10" s="27"/>
      <c r="J10" s="27"/>
      <c r="K10" s="27"/>
      <c r="L10" s="27"/>
      <c r="M10" s="27"/>
      <c r="N10" s="27"/>
      <c r="O10" s="27"/>
      <c r="P10" s="27"/>
      <c r="Q10" s="27"/>
    </row>
    <row r="11" spans="1:17" ht="14.5" customHeight="1" x14ac:dyDescent="0.35">
      <c r="A11" s="352" t="s">
        <v>285</v>
      </c>
      <c r="B11" s="352"/>
      <c r="C11" s="352"/>
      <c r="D11" s="17"/>
      <c r="E11" s="17"/>
      <c r="F11" s="17"/>
      <c r="G11" s="17"/>
      <c r="H11" s="17"/>
      <c r="I11" s="17"/>
      <c r="J11" s="17"/>
      <c r="K11" s="17"/>
      <c r="L11" s="17"/>
      <c r="M11" s="17"/>
      <c r="N11" s="17"/>
      <c r="O11" s="17"/>
      <c r="P11" s="17"/>
      <c r="Q11" s="17"/>
    </row>
    <row r="13" spans="1:17" ht="16.5" x14ac:dyDescent="0.35">
      <c r="A13" s="429" t="s">
        <v>286</v>
      </c>
      <c r="B13" s="430"/>
      <c r="C13" s="430"/>
      <c r="D13" s="430"/>
      <c r="E13" s="430"/>
      <c r="F13" s="430"/>
      <c r="G13" s="291"/>
      <c r="H13" s="291"/>
    </row>
    <row r="14" spans="1:17" x14ac:dyDescent="0.35">
      <c r="A14" s="91" t="s">
        <v>287</v>
      </c>
      <c r="B14" s="87">
        <v>2019</v>
      </c>
      <c r="C14" s="87">
        <v>2021</v>
      </c>
      <c r="D14" s="87">
        <v>2022</v>
      </c>
      <c r="E14" s="87">
        <v>2023</v>
      </c>
      <c r="F14" s="87">
        <v>2024</v>
      </c>
    </row>
    <row r="15" spans="1:17" x14ac:dyDescent="0.35">
      <c r="A15" s="56" t="s">
        <v>288</v>
      </c>
      <c r="B15" s="169">
        <v>98.3</v>
      </c>
      <c r="C15" s="169">
        <v>99.3</v>
      </c>
      <c r="D15" s="169">
        <v>99.1</v>
      </c>
      <c r="E15" s="169">
        <v>99.41</v>
      </c>
      <c r="F15" s="169">
        <v>99.38</v>
      </c>
    </row>
    <row r="16" spans="1:17" ht="125.15" customHeight="1" x14ac:dyDescent="0.35">
      <c r="A16" s="338" t="s">
        <v>289</v>
      </c>
      <c r="B16" s="346"/>
      <c r="C16" s="346"/>
      <c r="D16" s="346"/>
      <c r="E16" s="346"/>
      <c r="F16" s="346"/>
      <c r="G16" s="346"/>
      <c r="H16" s="346"/>
      <c r="I16" s="346"/>
      <c r="J16" s="346"/>
      <c r="K16" s="346"/>
      <c r="L16" s="346"/>
      <c r="M16" s="346"/>
      <c r="N16" s="346"/>
      <c r="O16" s="346"/>
      <c r="P16" s="346"/>
      <c r="Q16" s="346"/>
    </row>
    <row r="18" spans="1:17" x14ac:dyDescent="0.35">
      <c r="A18" s="429" t="s">
        <v>290</v>
      </c>
      <c r="B18" s="430"/>
      <c r="C18" s="430"/>
    </row>
    <row r="19" spans="1:17" x14ac:dyDescent="0.35">
      <c r="A19" s="148" t="s">
        <v>291</v>
      </c>
      <c r="B19" s="125">
        <v>2023</v>
      </c>
      <c r="C19" s="125">
        <v>2024</v>
      </c>
    </row>
    <row r="20" spans="1:17" x14ac:dyDescent="0.35">
      <c r="A20" s="92" t="s">
        <v>292</v>
      </c>
      <c r="B20" s="82">
        <v>0</v>
      </c>
      <c r="C20" s="82">
        <v>0</v>
      </c>
    </row>
    <row r="21" spans="1:17" ht="16.5" x14ac:dyDescent="0.35">
      <c r="A21" s="92" t="s">
        <v>293</v>
      </c>
      <c r="B21" s="82">
        <v>0.42</v>
      </c>
      <c r="C21" s="82">
        <v>0.45</v>
      </c>
      <c r="D21"/>
      <c r="E21"/>
    </row>
    <row r="22" spans="1:17" ht="16.5" x14ac:dyDescent="0.35">
      <c r="A22" s="92" t="s">
        <v>294</v>
      </c>
      <c r="B22" s="59">
        <v>37</v>
      </c>
      <c r="C22" s="59">
        <v>4</v>
      </c>
    </row>
    <row r="23" spans="1:17" ht="16.5" x14ac:dyDescent="0.35">
      <c r="A23" s="92" t="s">
        <v>295</v>
      </c>
      <c r="B23" s="93">
        <v>0.08</v>
      </c>
      <c r="C23" s="93">
        <v>0</v>
      </c>
    </row>
    <row r="24" spans="1:17" ht="16.5" x14ac:dyDescent="0.35">
      <c r="A24" s="92" t="s">
        <v>296</v>
      </c>
      <c r="B24" s="59">
        <v>11.2</v>
      </c>
      <c r="C24" s="59">
        <v>8</v>
      </c>
    </row>
    <row r="25" spans="1:17" ht="77.25" customHeight="1" x14ac:dyDescent="0.35">
      <c r="A25" s="338" t="s">
        <v>534</v>
      </c>
      <c r="B25" s="345"/>
      <c r="C25" s="345"/>
      <c r="D25" s="345"/>
      <c r="E25" s="345"/>
      <c r="F25" s="345"/>
      <c r="G25" s="345"/>
      <c r="H25" s="345"/>
      <c r="I25" s="345"/>
      <c r="J25" s="345"/>
      <c r="K25" s="345"/>
      <c r="L25" s="345"/>
      <c r="M25" s="345"/>
      <c r="N25" s="345"/>
      <c r="O25" s="345"/>
      <c r="P25" s="345"/>
      <c r="Q25" s="345"/>
    </row>
  </sheetData>
  <mergeCells count="8">
    <mergeCell ref="A7:Q7"/>
    <mergeCell ref="A11:C11"/>
    <mergeCell ref="A16:Q16"/>
    <mergeCell ref="A8:Q8"/>
    <mergeCell ref="A25:Q25"/>
    <mergeCell ref="A18:C18"/>
    <mergeCell ref="A9:Q9"/>
    <mergeCell ref="A13:F13"/>
  </mergeCells>
  <hyperlinks>
    <hyperlink ref="A9:Q9" r:id="rId1" display="For more information, please refer to our Supplier Code of Conduct" xr:uid="{226346C6-116F-434C-8576-6BB05B68DCC4}"/>
  </hyperlinks>
  <printOptions gridLines="1"/>
  <pageMargins left="0.7" right="0.7" top="0.75" bottom="0.75" header="0.3" footer="0.3"/>
  <pageSetup paperSize="5"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10F1-B06B-439F-83AA-F3682A9AC048}">
  <sheetPr codeName="Sheet13">
    <tabColor theme="1" tint="0.34998626667073579"/>
  </sheetPr>
  <dimension ref="A1:W21"/>
  <sheetViews>
    <sheetView zoomScale="110" zoomScaleNormal="110" workbookViewId="0">
      <selection activeCell="A8" sqref="A8:Q8"/>
    </sheetView>
  </sheetViews>
  <sheetFormatPr defaultColWidth="8.7265625" defaultRowHeight="14.5" x14ac:dyDescent="0.35"/>
  <cols>
    <col min="1" max="1" width="17.54296875" style="1" bestFit="1" customWidth="1"/>
    <col min="2" max="14" width="8.1796875" style="1" customWidth="1"/>
    <col min="15" max="15" width="10.26953125" style="1" customWidth="1"/>
    <col min="16" max="16" width="8.1796875" style="1" customWidth="1"/>
    <col min="17" max="17" width="10.81640625" style="1" customWidth="1"/>
    <col min="18" max="18" width="8.7265625" style="1"/>
    <col min="19" max="19" width="65.54296875" style="1" bestFit="1" customWidth="1"/>
    <col min="20" max="16384" width="8.7265625" style="1"/>
  </cols>
  <sheetData>
    <row r="1" spans="1:17" ht="21" x14ac:dyDescent="0.5">
      <c r="B1" s="11" t="s">
        <v>0</v>
      </c>
      <c r="C1" s="11"/>
      <c r="N1" s="3" t="s">
        <v>115</v>
      </c>
      <c r="O1" s="3"/>
      <c r="P1" s="5" t="s">
        <v>267</v>
      </c>
    </row>
    <row r="2" spans="1:17" ht="18.5" x14ac:dyDescent="0.45">
      <c r="A2"/>
      <c r="B2" s="12" t="s">
        <v>396</v>
      </c>
      <c r="C2" s="12"/>
      <c r="N2" s="3" t="s">
        <v>117</v>
      </c>
      <c r="O2" s="3"/>
      <c r="P2" s="5" t="s">
        <v>21</v>
      </c>
    </row>
    <row r="4" spans="1:17" x14ac:dyDescent="0.35">
      <c r="A4" s="3"/>
    </row>
    <row r="5" spans="1:17" x14ac:dyDescent="0.35">
      <c r="A5" s="3"/>
    </row>
    <row r="6" spans="1:17" ht="21" customHeight="1" x14ac:dyDescent="0.35"/>
    <row r="7" spans="1:17" ht="14.5" customHeight="1" x14ac:dyDescent="0.35">
      <c r="A7" s="352" t="s">
        <v>297</v>
      </c>
      <c r="B7" s="352"/>
      <c r="C7" s="352"/>
      <c r="D7" s="352"/>
      <c r="E7" s="352"/>
      <c r="F7" s="352"/>
      <c r="G7" s="352"/>
      <c r="H7" s="352"/>
      <c r="I7" s="352"/>
      <c r="J7" s="352"/>
      <c r="K7" s="352"/>
      <c r="L7" s="352"/>
      <c r="M7" s="352"/>
      <c r="N7" s="352"/>
      <c r="O7" s="352"/>
      <c r="P7" s="352"/>
      <c r="Q7" s="352"/>
    </row>
    <row r="8" spans="1:17" ht="182.25" customHeight="1" x14ac:dyDescent="0.35">
      <c r="A8" s="318" t="s">
        <v>354</v>
      </c>
      <c r="B8" s="318"/>
      <c r="C8" s="318"/>
      <c r="D8" s="318"/>
      <c r="E8" s="318"/>
      <c r="F8" s="318"/>
      <c r="G8" s="318"/>
      <c r="H8" s="318"/>
      <c r="I8" s="318"/>
      <c r="J8" s="318"/>
      <c r="K8" s="318"/>
      <c r="L8" s="318"/>
      <c r="M8" s="318"/>
      <c r="N8" s="318"/>
      <c r="O8" s="318"/>
      <c r="P8" s="318"/>
      <c r="Q8" s="318"/>
    </row>
    <row r="9" spans="1:17" ht="14.5" customHeight="1" x14ac:dyDescent="0.35">
      <c r="A9" s="352" t="s">
        <v>298</v>
      </c>
      <c r="B9" s="352"/>
      <c r="C9" s="352"/>
      <c r="D9" s="17"/>
      <c r="E9" s="17"/>
      <c r="F9" s="17"/>
      <c r="G9" s="17"/>
      <c r="H9" s="17"/>
      <c r="I9" s="17"/>
      <c r="J9" s="17"/>
      <c r="K9" s="17"/>
      <c r="L9" s="17"/>
      <c r="M9" s="17"/>
      <c r="N9" s="17"/>
      <c r="O9" s="17"/>
      <c r="P9" s="17"/>
      <c r="Q9" s="17"/>
    </row>
    <row r="10" spans="1:17" x14ac:dyDescent="0.35">
      <c r="A10" s="437"/>
      <c r="B10" s="346"/>
      <c r="C10" s="346"/>
      <c r="D10" s="346"/>
      <c r="E10" s="346"/>
      <c r="F10" s="346"/>
      <c r="G10" s="346"/>
      <c r="H10" s="346"/>
      <c r="I10" s="346"/>
      <c r="J10" s="346"/>
      <c r="K10" s="346"/>
      <c r="L10" s="346"/>
      <c r="M10" s="346"/>
      <c r="N10" s="346"/>
      <c r="O10" s="346"/>
      <c r="P10" s="346"/>
      <c r="Q10" s="346"/>
    </row>
    <row r="11" spans="1:17" x14ac:dyDescent="0.35">
      <c r="A11" s="434" t="s">
        <v>299</v>
      </c>
      <c r="B11" s="435"/>
      <c r="C11" s="435"/>
      <c r="D11" s="435"/>
      <c r="E11" s="435"/>
      <c r="F11" s="435"/>
      <c r="G11" s="435"/>
      <c r="H11" s="435"/>
      <c r="I11" s="435"/>
      <c r="J11" s="435"/>
    </row>
    <row r="12" spans="1:17" ht="28.4" customHeight="1" x14ac:dyDescent="0.35">
      <c r="A12" s="148"/>
      <c r="B12" s="237">
        <v>2017</v>
      </c>
      <c r="C12" s="237">
        <v>2018</v>
      </c>
      <c r="D12" s="237">
        <v>2019</v>
      </c>
      <c r="E12" s="237">
        <v>2021</v>
      </c>
      <c r="F12" s="237">
        <v>2020</v>
      </c>
      <c r="G12" s="237">
        <v>2021</v>
      </c>
      <c r="H12" s="237">
        <v>2022</v>
      </c>
      <c r="I12" s="237">
        <v>2023</v>
      </c>
      <c r="J12" s="237">
        <v>2024</v>
      </c>
    </row>
    <row r="13" spans="1:17" x14ac:dyDescent="0.35">
      <c r="A13" s="10" t="s">
        <v>300</v>
      </c>
      <c r="B13" s="32" t="s">
        <v>128</v>
      </c>
      <c r="C13" s="32" t="s">
        <v>128</v>
      </c>
      <c r="D13" s="32" t="s">
        <v>128</v>
      </c>
      <c r="E13" s="32" t="s">
        <v>128</v>
      </c>
      <c r="F13" s="32" t="s">
        <v>128</v>
      </c>
      <c r="G13" s="32" t="s">
        <v>128</v>
      </c>
      <c r="H13" s="32" t="s">
        <v>128</v>
      </c>
      <c r="I13" s="32" t="s">
        <v>128</v>
      </c>
      <c r="J13" s="32" t="s">
        <v>128</v>
      </c>
    </row>
    <row r="14" spans="1:17" ht="16.5" x14ac:dyDescent="0.35">
      <c r="A14" s="10" t="s">
        <v>301</v>
      </c>
      <c r="B14" s="32" t="s">
        <v>128</v>
      </c>
      <c r="C14" s="32" t="s">
        <v>128</v>
      </c>
      <c r="D14" s="32" t="s">
        <v>128</v>
      </c>
      <c r="E14" s="32" t="s">
        <v>128</v>
      </c>
      <c r="F14" s="32" t="s">
        <v>128</v>
      </c>
      <c r="G14" s="32" t="s">
        <v>128</v>
      </c>
      <c r="H14" s="32" t="s">
        <v>128</v>
      </c>
      <c r="I14" s="32" t="s">
        <v>128</v>
      </c>
      <c r="J14" s="32" t="s">
        <v>128</v>
      </c>
    </row>
    <row r="15" spans="1:17" ht="16.5" x14ac:dyDescent="0.35">
      <c r="A15" s="10" t="s">
        <v>302</v>
      </c>
      <c r="B15" s="32" t="s">
        <v>209</v>
      </c>
      <c r="C15" s="32" t="s">
        <v>128</v>
      </c>
      <c r="D15" s="32" t="s">
        <v>128</v>
      </c>
      <c r="E15" s="32" t="s">
        <v>128</v>
      </c>
      <c r="F15" s="32" t="s">
        <v>128</v>
      </c>
      <c r="G15" s="32" t="s">
        <v>128</v>
      </c>
      <c r="H15" s="32" t="s">
        <v>128</v>
      </c>
      <c r="I15" s="32" t="s">
        <v>128</v>
      </c>
      <c r="J15" s="32" t="s">
        <v>128</v>
      </c>
    </row>
    <row r="16" spans="1:17" ht="16.5" x14ac:dyDescent="0.35">
      <c r="A16" s="30" t="s">
        <v>303</v>
      </c>
      <c r="B16" s="32" t="s">
        <v>209</v>
      </c>
      <c r="C16" s="32" t="s">
        <v>128</v>
      </c>
      <c r="D16" s="32" t="s">
        <v>128</v>
      </c>
      <c r="E16" s="32" t="s">
        <v>128</v>
      </c>
      <c r="F16" s="32" t="s">
        <v>128</v>
      </c>
      <c r="G16" s="32" t="s">
        <v>128</v>
      </c>
      <c r="H16" s="32" t="s">
        <v>128</v>
      </c>
      <c r="I16" s="32" t="s">
        <v>128</v>
      </c>
      <c r="J16" s="32" t="s">
        <v>128</v>
      </c>
    </row>
    <row r="17" spans="1:23" ht="16.5" x14ac:dyDescent="0.35">
      <c r="A17" s="30" t="s">
        <v>304</v>
      </c>
      <c r="B17" s="32" t="s">
        <v>209</v>
      </c>
      <c r="C17" s="32" t="s">
        <v>209</v>
      </c>
      <c r="D17" s="32" t="s">
        <v>209</v>
      </c>
      <c r="E17" s="32" t="s">
        <v>209</v>
      </c>
      <c r="F17" s="32" t="s">
        <v>209</v>
      </c>
      <c r="G17" s="62" t="s">
        <v>128</v>
      </c>
      <c r="H17" s="62" t="s">
        <v>128</v>
      </c>
      <c r="I17" s="62" t="s">
        <v>128</v>
      </c>
      <c r="J17" s="62" t="s">
        <v>128</v>
      </c>
    </row>
    <row r="18" spans="1:23" ht="16.5" x14ac:dyDescent="0.35">
      <c r="A18" s="10" t="s">
        <v>305</v>
      </c>
      <c r="B18" s="32" t="s">
        <v>209</v>
      </c>
      <c r="C18" s="32" t="s">
        <v>209</v>
      </c>
      <c r="D18" s="32" t="s">
        <v>209</v>
      </c>
      <c r="E18" s="32" t="s">
        <v>209</v>
      </c>
      <c r="F18" s="32" t="s">
        <v>209</v>
      </c>
      <c r="G18" s="62" t="s">
        <v>128</v>
      </c>
      <c r="H18" s="62" t="s">
        <v>128</v>
      </c>
      <c r="I18" s="62" t="s">
        <v>128</v>
      </c>
      <c r="J18" s="62" t="s">
        <v>128</v>
      </c>
    </row>
    <row r="19" spans="1:23" ht="16.5" x14ac:dyDescent="0.35">
      <c r="A19" s="10" t="s">
        <v>306</v>
      </c>
      <c r="B19" s="32" t="s">
        <v>209</v>
      </c>
      <c r="C19" s="32" t="s">
        <v>209</v>
      </c>
      <c r="D19" s="32" t="s">
        <v>209</v>
      </c>
      <c r="E19" s="32" t="s">
        <v>209</v>
      </c>
      <c r="F19" s="32" t="s">
        <v>209</v>
      </c>
      <c r="G19" s="32" t="s">
        <v>209</v>
      </c>
      <c r="H19" s="62" t="s">
        <v>128</v>
      </c>
      <c r="I19" s="62" t="s">
        <v>128</v>
      </c>
      <c r="J19" s="62" t="s">
        <v>128</v>
      </c>
    </row>
    <row r="20" spans="1:23" ht="77.5" customHeight="1" x14ac:dyDescent="0.35">
      <c r="A20" s="338" t="s">
        <v>509</v>
      </c>
      <c r="B20" s="345"/>
      <c r="C20" s="345"/>
      <c r="D20" s="345"/>
      <c r="E20" s="345"/>
      <c r="F20" s="345"/>
      <c r="G20" s="345"/>
      <c r="H20" s="345"/>
      <c r="I20" s="345"/>
      <c r="J20" s="345"/>
      <c r="K20" s="345"/>
      <c r="L20" s="345"/>
      <c r="M20" s="345"/>
      <c r="N20" s="345"/>
      <c r="O20" s="345"/>
      <c r="P20" s="345"/>
      <c r="Q20" s="345"/>
    </row>
    <row r="21" spans="1:23" x14ac:dyDescent="0.35">
      <c r="A21" s="26"/>
      <c r="B21" s="26"/>
      <c r="C21" s="26"/>
      <c r="D21" s="26"/>
      <c r="E21" s="26"/>
      <c r="F21" s="26"/>
      <c r="G21" s="26"/>
      <c r="H21" s="26"/>
      <c r="I21" s="26"/>
      <c r="J21" s="26"/>
      <c r="K21" s="26"/>
      <c r="L21" s="26"/>
      <c r="M21" s="26"/>
      <c r="N21" s="26"/>
      <c r="O21" s="26"/>
      <c r="P21" s="26"/>
      <c r="Q21" s="26"/>
      <c r="R21" s="26"/>
      <c r="S21" s="26"/>
      <c r="T21" s="26"/>
      <c r="U21" s="26"/>
      <c r="V21" s="26"/>
      <c r="W21" s="26"/>
    </row>
  </sheetData>
  <mergeCells count="6">
    <mergeCell ref="A10:Q10"/>
    <mergeCell ref="A20:Q20"/>
    <mergeCell ref="A7:Q7"/>
    <mergeCell ref="A9:C9"/>
    <mergeCell ref="A8:Q8"/>
    <mergeCell ref="A11:J11"/>
  </mergeCells>
  <printOptions gridLines="1"/>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3C0F-4869-4267-BD63-EB6A8038B78B}">
  <sheetPr codeName="Sheet2">
    <tabColor theme="0"/>
    <pageSetUpPr fitToPage="1"/>
  </sheetPr>
  <dimension ref="A1:R70"/>
  <sheetViews>
    <sheetView zoomScaleNormal="100" workbookViewId="0">
      <selection activeCell="C24" sqref="C24"/>
    </sheetView>
  </sheetViews>
  <sheetFormatPr defaultColWidth="8.7265625" defaultRowHeight="14.5" x14ac:dyDescent="0.35"/>
  <cols>
    <col min="1" max="1" width="41" style="1" bestFit="1" customWidth="1"/>
    <col min="2" max="2" width="16.54296875" style="1" customWidth="1"/>
    <col min="3" max="3" width="15.81640625" style="1" bestFit="1" customWidth="1"/>
    <col min="4" max="4" width="20.1796875" style="1" bestFit="1" customWidth="1"/>
    <col min="5" max="5" width="14.1796875" style="1" customWidth="1"/>
    <col min="6" max="6" width="12" style="1" customWidth="1"/>
    <col min="7" max="7" width="11.81640625" style="1" bestFit="1" customWidth="1"/>
    <col min="8" max="8" width="8.1796875" style="1" customWidth="1"/>
    <col min="9" max="9" width="12" style="1" customWidth="1"/>
    <col min="10" max="14" width="8.1796875" style="1" customWidth="1"/>
    <col min="15" max="15" width="14" style="1" customWidth="1"/>
    <col min="16" max="16" width="8.1796875" style="1" customWidth="1"/>
    <col min="17" max="17" width="11.81640625" style="1" customWidth="1"/>
    <col min="18" max="16384" width="8.7265625" style="1"/>
  </cols>
  <sheetData>
    <row r="1" spans="1:17" ht="21" x14ac:dyDescent="0.5">
      <c r="A1" s="13"/>
      <c r="B1" s="7" t="s">
        <v>0</v>
      </c>
      <c r="C1" s="13"/>
      <c r="I1" s="28"/>
      <c r="J1" s="28"/>
      <c r="K1" s="28"/>
      <c r="L1" s="28"/>
      <c r="M1" s="28"/>
      <c r="N1" s="3"/>
      <c r="O1" s="3"/>
      <c r="Q1" s="3"/>
    </row>
    <row r="2" spans="1:17" ht="18.5" x14ac:dyDescent="0.45">
      <c r="A2" s="8"/>
      <c r="B2" s="14" t="s">
        <v>396</v>
      </c>
      <c r="C2" s="8"/>
      <c r="I2" s="28"/>
      <c r="J2" s="28"/>
      <c r="K2" s="28"/>
      <c r="L2" s="28"/>
      <c r="M2" s="28"/>
      <c r="N2" s="3"/>
      <c r="O2" s="3"/>
      <c r="Q2" s="3"/>
    </row>
    <row r="3" spans="1:17" x14ac:dyDescent="0.35">
      <c r="A3" s="2"/>
      <c r="B3" s="2"/>
      <c r="I3" s="28"/>
      <c r="J3" s="28"/>
      <c r="K3" s="28"/>
      <c r="L3" s="28"/>
      <c r="M3" s="28"/>
      <c r="N3" s="28"/>
      <c r="O3" s="28"/>
      <c r="P3" s="28"/>
    </row>
    <row r="4" spans="1:17" x14ac:dyDescent="0.35">
      <c r="A4" s="2"/>
      <c r="B4" s="2"/>
      <c r="I4" s="28"/>
      <c r="J4" s="28"/>
      <c r="K4" s="28"/>
      <c r="L4" s="28"/>
      <c r="M4" s="28"/>
      <c r="N4" s="28"/>
      <c r="O4" s="28"/>
      <c r="P4" s="28"/>
    </row>
    <row r="5" spans="1:17" x14ac:dyDescent="0.35">
      <c r="A5" s="2"/>
      <c r="B5" s="2"/>
    </row>
    <row r="6" spans="1:17" x14ac:dyDescent="0.35">
      <c r="A6" s="2"/>
      <c r="B6" s="2"/>
    </row>
    <row r="7" spans="1:17" ht="15.5" x14ac:dyDescent="0.35">
      <c r="A7" s="328" t="s">
        <v>10</v>
      </c>
      <c r="B7" s="328"/>
      <c r="I7" s="29"/>
      <c r="J7" s="29"/>
      <c r="K7" s="29"/>
      <c r="L7" s="29"/>
      <c r="M7" s="29"/>
      <c r="N7" s="29"/>
      <c r="O7" s="29"/>
      <c r="P7" s="29"/>
    </row>
    <row r="8" spans="1:17" x14ac:dyDescent="0.35">
      <c r="A8" s="4" t="s">
        <v>22</v>
      </c>
      <c r="B8" s="345" t="s">
        <v>23</v>
      </c>
      <c r="C8" s="345"/>
      <c r="D8" s="345"/>
      <c r="E8" s="345"/>
      <c r="F8" s="345"/>
      <c r="G8" s="345"/>
      <c r="H8" s="345"/>
      <c r="I8" s="345"/>
      <c r="J8" s="345"/>
      <c r="K8" s="345"/>
      <c r="L8" s="345"/>
      <c r="M8" s="345"/>
      <c r="N8" s="345"/>
      <c r="O8" s="345"/>
      <c r="P8" s="345"/>
    </row>
    <row r="9" spans="1:17" x14ac:dyDescent="0.35">
      <c r="A9" s="4" t="s">
        <v>24</v>
      </c>
      <c r="B9" s="346" t="s">
        <v>436</v>
      </c>
      <c r="C9" s="346"/>
      <c r="D9" s="346"/>
      <c r="E9" s="346"/>
      <c r="F9" s="346"/>
      <c r="G9" s="346"/>
      <c r="H9" s="346"/>
      <c r="I9" s="346"/>
      <c r="J9" s="346"/>
      <c r="K9" s="346"/>
      <c r="L9" s="346"/>
      <c r="M9" s="346"/>
      <c r="N9" s="346"/>
      <c r="O9" s="346"/>
      <c r="P9" s="346"/>
    </row>
    <row r="10" spans="1:17" x14ac:dyDescent="0.35">
      <c r="A10" s="4" t="s">
        <v>25</v>
      </c>
      <c r="B10" s="346" t="s">
        <v>481</v>
      </c>
      <c r="C10" s="346"/>
      <c r="D10" s="346"/>
      <c r="E10" s="346"/>
      <c r="F10" s="346"/>
      <c r="G10" s="346"/>
      <c r="H10" s="346"/>
      <c r="I10" s="346"/>
      <c r="J10" s="346"/>
      <c r="K10" s="346"/>
      <c r="L10" s="346"/>
      <c r="M10" s="346"/>
      <c r="N10" s="346"/>
      <c r="O10" s="346"/>
      <c r="P10" s="346"/>
    </row>
    <row r="11" spans="1:17" x14ac:dyDescent="0.35">
      <c r="A11" s="4"/>
      <c r="B11" s="25"/>
      <c r="C11" s="25"/>
      <c r="D11" s="25"/>
      <c r="E11" s="25"/>
      <c r="F11" s="25"/>
      <c r="G11" s="25"/>
      <c r="H11" s="25"/>
      <c r="I11" s="25"/>
      <c r="J11" s="25"/>
      <c r="K11" s="25"/>
      <c r="L11" s="25"/>
      <c r="M11" s="25"/>
      <c r="N11" s="25"/>
      <c r="O11" s="25"/>
      <c r="P11" s="25"/>
    </row>
    <row r="12" spans="1:17" ht="49" customHeight="1" x14ac:dyDescent="0.35">
      <c r="A12" s="320" t="s">
        <v>402</v>
      </c>
      <c r="B12" s="320"/>
      <c r="C12" s="320"/>
      <c r="D12" s="320"/>
      <c r="E12" s="320"/>
      <c r="F12" s="320"/>
      <c r="G12" s="320"/>
      <c r="H12" s="320"/>
      <c r="I12" s="320"/>
      <c r="J12" s="320"/>
      <c r="K12" s="320"/>
      <c r="L12" s="320"/>
      <c r="M12" s="320"/>
      <c r="N12" s="320"/>
      <c r="O12" s="320"/>
      <c r="P12" s="320"/>
    </row>
    <row r="13" spans="1:17" ht="39.75" customHeight="1" x14ac:dyDescent="0.35">
      <c r="A13" s="332" t="s">
        <v>400</v>
      </c>
      <c r="B13" s="333"/>
      <c r="C13" s="333"/>
      <c r="D13" s="333"/>
      <c r="E13" s="333"/>
      <c r="F13" s="333"/>
      <c r="G13" s="333"/>
      <c r="H13" s="333"/>
      <c r="I13" s="333"/>
      <c r="J13" s="333"/>
      <c r="K13" s="333"/>
      <c r="L13" s="333"/>
      <c r="M13" s="333"/>
      <c r="N13" s="333"/>
      <c r="O13" s="333"/>
      <c r="P13" s="333"/>
    </row>
    <row r="14" spans="1:17" ht="19.5" customHeight="1" x14ac:dyDescent="0.35">
      <c r="A14" s="4" t="s">
        <v>401</v>
      </c>
      <c r="B14" s="213" t="s">
        <v>26</v>
      </c>
      <c r="D14" s="213"/>
      <c r="E14" s="213"/>
      <c r="F14" s="213"/>
      <c r="G14" s="213"/>
      <c r="H14" s="213"/>
      <c r="I14" s="213"/>
      <c r="J14" s="213"/>
      <c r="K14" s="213"/>
      <c r="L14" s="213"/>
      <c r="M14" s="213"/>
      <c r="N14" s="213"/>
      <c r="O14" s="213"/>
      <c r="P14" s="213"/>
    </row>
    <row r="15" spans="1:17" x14ac:dyDescent="0.35">
      <c r="A15" s="337" t="s">
        <v>502</v>
      </c>
      <c r="B15" s="321"/>
      <c r="C15" s="321"/>
      <c r="D15" s="321"/>
      <c r="E15" s="321"/>
      <c r="F15" s="321"/>
      <c r="G15" s="321"/>
      <c r="H15" s="321"/>
      <c r="I15" s="321"/>
      <c r="J15" s="321"/>
      <c r="K15" s="321"/>
      <c r="L15" s="321"/>
      <c r="M15" s="321"/>
      <c r="N15" s="321"/>
      <c r="O15" s="321"/>
      <c r="P15" s="321"/>
      <c r="Q15" s="321"/>
    </row>
    <row r="16" spans="1:17" ht="29.5" customHeight="1" x14ac:dyDescent="0.35">
      <c r="A16" s="342" t="s">
        <v>27</v>
      </c>
      <c r="B16" s="342"/>
      <c r="C16" s="342"/>
      <c r="D16" s="342"/>
      <c r="E16" s="342"/>
      <c r="F16" s="342"/>
      <c r="G16" s="342"/>
      <c r="H16" s="342"/>
      <c r="I16" s="342"/>
      <c r="J16" s="342"/>
      <c r="K16" s="342"/>
      <c r="L16" s="342"/>
      <c r="M16" s="342"/>
      <c r="N16" s="342"/>
      <c r="O16" s="342"/>
      <c r="P16" s="342"/>
      <c r="Q16" s="342"/>
    </row>
    <row r="17" spans="1:17" x14ac:dyDescent="0.35">
      <c r="A17" s="343" t="s">
        <v>403</v>
      </c>
      <c r="B17" s="344"/>
      <c r="C17" s="344"/>
      <c r="D17" s="344"/>
      <c r="E17" s="344"/>
      <c r="F17" s="344"/>
      <c r="G17" s="4"/>
      <c r="H17" s="4"/>
      <c r="I17" s="4"/>
      <c r="J17" s="4"/>
      <c r="K17" s="4"/>
      <c r="L17" s="4"/>
      <c r="M17" s="4"/>
      <c r="N17" s="4"/>
      <c r="O17" s="4"/>
      <c r="P17" s="4"/>
    </row>
    <row r="18" spans="1:17" ht="30" customHeight="1" x14ac:dyDescent="0.35">
      <c r="A18" s="174"/>
      <c r="B18" s="334" t="s">
        <v>392</v>
      </c>
      <c r="C18" s="335"/>
      <c r="D18" s="216" t="s">
        <v>28</v>
      </c>
      <c r="E18" s="334" t="s">
        <v>29</v>
      </c>
      <c r="F18" s="335"/>
      <c r="G18" s="4"/>
      <c r="H18" s="4"/>
      <c r="I18" s="4"/>
      <c r="J18" s="4"/>
      <c r="K18" s="4"/>
      <c r="L18" s="4"/>
      <c r="M18" s="4"/>
      <c r="N18" s="4"/>
      <c r="O18" s="4"/>
      <c r="P18" s="4"/>
    </row>
    <row r="19" spans="1:17" ht="16.5" x14ac:dyDescent="0.35">
      <c r="A19" s="10" t="s">
        <v>30</v>
      </c>
      <c r="B19" s="336">
        <v>32.179000000000002</v>
      </c>
      <c r="C19" s="336"/>
      <c r="D19" s="232">
        <v>178</v>
      </c>
      <c r="E19" s="339">
        <v>0.98</v>
      </c>
      <c r="F19" s="336"/>
      <c r="G19" s="4"/>
      <c r="H19" s="4"/>
      <c r="I19" s="4"/>
      <c r="J19" s="28"/>
      <c r="K19" s="28"/>
      <c r="L19" s="28"/>
      <c r="M19" s="28"/>
      <c r="N19" s="28"/>
      <c r="O19" s="28"/>
      <c r="P19" s="28"/>
    </row>
    <row r="20" spans="1:17" ht="51.65" customHeight="1" x14ac:dyDescent="0.35">
      <c r="A20" s="337" t="s">
        <v>526</v>
      </c>
      <c r="B20" s="337"/>
      <c r="C20" s="337"/>
      <c r="D20" s="337"/>
      <c r="E20" s="337"/>
      <c r="F20" s="337"/>
      <c r="G20" s="337"/>
      <c r="H20" s="337"/>
      <c r="I20" s="337"/>
      <c r="J20" s="337"/>
      <c r="K20" s="337"/>
      <c r="L20" s="337"/>
      <c r="M20" s="337"/>
      <c r="N20" s="337"/>
      <c r="O20" s="337"/>
      <c r="P20" s="337"/>
      <c r="Q20" s="337"/>
    </row>
    <row r="21" spans="1:17" x14ac:dyDescent="0.35">
      <c r="A21" s="6"/>
      <c r="B21" s="28"/>
      <c r="C21" s="28"/>
      <c r="D21" s="28"/>
      <c r="E21" s="28"/>
      <c r="F21" s="28"/>
      <c r="G21" s="28"/>
      <c r="H21" s="28"/>
      <c r="I21" s="28"/>
      <c r="J21" s="28"/>
      <c r="K21" s="28"/>
      <c r="L21" s="28"/>
      <c r="M21" s="28"/>
      <c r="N21" s="28"/>
      <c r="O21" s="28"/>
      <c r="P21" s="28"/>
    </row>
    <row r="22" spans="1:17" ht="14.5" customHeight="1" x14ac:dyDescent="0.35">
      <c r="A22" s="340" t="s">
        <v>382</v>
      </c>
      <c r="B22" s="341"/>
      <c r="C22" s="341"/>
      <c r="J22" s="28"/>
    </row>
    <row r="23" spans="1:17" x14ac:dyDescent="0.35">
      <c r="A23" s="130"/>
      <c r="B23" s="130">
        <v>2019</v>
      </c>
      <c r="C23" s="130" t="s">
        <v>488</v>
      </c>
      <c r="J23" s="28"/>
    </row>
    <row r="24" spans="1:17" ht="29" x14ac:dyDescent="0.35">
      <c r="A24" s="174" t="s">
        <v>31</v>
      </c>
      <c r="B24" s="63" t="s">
        <v>32</v>
      </c>
      <c r="C24" s="63" t="s">
        <v>32</v>
      </c>
      <c r="J24" s="28"/>
    </row>
    <row r="25" spans="1:17" x14ac:dyDescent="0.35">
      <c r="A25" s="33" t="s">
        <v>384</v>
      </c>
      <c r="B25" s="175">
        <v>4508369</v>
      </c>
      <c r="C25" s="311">
        <v>4508369</v>
      </c>
    </row>
    <row r="26" spans="1:17" x14ac:dyDescent="0.35">
      <c r="A26" s="33" t="s">
        <v>34</v>
      </c>
      <c r="B26" s="175">
        <v>29846663</v>
      </c>
      <c r="C26" s="311">
        <v>29992064</v>
      </c>
    </row>
    <row r="27" spans="1:17" x14ac:dyDescent="0.35">
      <c r="A27" s="33" t="s">
        <v>35</v>
      </c>
      <c r="B27" s="175">
        <v>917102</v>
      </c>
      <c r="C27" s="311">
        <v>917102</v>
      </c>
      <c r="J27" s="28"/>
    </row>
    <row r="28" spans="1:17" x14ac:dyDescent="0.35">
      <c r="A28" s="214" t="s">
        <v>36</v>
      </c>
      <c r="B28" s="215">
        <v>3418238</v>
      </c>
      <c r="C28" s="312">
        <v>3574171</v>
      </c>
      <c r="J28" s="28"/>
    </row>
    <row r="29" spans="1:17" x14ac:dyDescent="0.35">
      <c r="A29" s="214" t="s">
        <v>357</v>
      </c>
      <c r="B29" s="229">
        <v>1101481</v>
      </c>
      <c r="C29" s="313">
        <v>2338978</v>
      </c>
      <c r="J29" s="28"/>
    </row>
    <row r="30" spans="1:17" x14ac:dyDescent="0.35">
      <c r="A30" s="34" t="s">
        <v>37</v>
      </c>
      <c r="B30" s="176">
        <f>SUM(B25:B29)</f>
        <v>39791853</v>
      </c>
      <c r="C30" s="176">
        <f>SUM(C25:C29)</f>
        <v>41330684</v>
      </c>
      <c r="J30" s="28"/>
    </row>
    <row r="31" spans="1:17" ht="29.25" customHeight="1" x14ac:dyDescent="0.35">
      <c r="A31" s="338" t="s">
        <v>482</v>
      </c>
      <c r="B31" s="338"/>
      <c r="C31" s="338"/>
      <c r="D31" s="338"/>
      <c r="E31" s="338"/>
      <c r="F31" s="338"/>
      <c r="G31" s="338"/>
      <c r="H31" s="338"/>
      <c r="I31" s="338"/>
      <c r="J31" s="338"/>
      <c r="K31" s="338"/>
      <c r="L31" s="338"/>
      <c r="M31" s="338"/>
      <c r="N31" s="338"/>
      <c r="O31" s="338"/>
      <c r="P31" s="338"/>
      <c r="Q31" s="338"/>
    </row>
    <row r="32" spans="1:17" ht="100.5" customHeight="1" x14ac:dyDescent="0.35">
      <c r="A32" s="332" t="s">
        <v>527</v>
      </c>
      <c r="B32" s="333"/>
      <c r="C32" s="333"/>
      <c r="D32" s="333"/>
      <c r="E32" s="333"/>
      <c r="F32" s="333"/>
      <c r="G32" s="333"/>
      <c r="H32" s="333"/>
      <c r="I32" s="333"/>
      <c r="J32" s="333"/>
      <c r="K32" s="333"/>
      <c r="L32" s="333"/>
      <c r="M32" s="333"/>
      <c r="N32" s="333"/>
      <c r="O32" s="333"/>
      <c r="P32" s="333"/>
      <c r="Q32" s="333"/>
    </row>
    <row r="33" spans="1:18" ht="15.5" x14ac:dyDescent="0.35">
      <c r="A33" s="15"/>
      <c r="I33" s="28"/>
      <c r="J33" s="28"/>
      <c r="K33" s="28"/>
      <c r="L33" s="28"/>
      <c r="M33" s="28"/>
      <c r="N33" s="28"/>
      <c r="O33" s="28"/>
      <c r="P33" s="28"/>
    </row>
    <row r="34" spans="1:18" ht="14.5" customHeight="1" x14ac:dyDescent="0.35">
      <c r="A34" s="318" t="s">
        <v>38</v>
      </c>
      <c r="B34" s="318"/>
      <c r="C34" s="318"/>
      <c r="D34" s="318"/>
      <c r="E34" s="318"/>
      <c r="F34" s="318"/>
      <c r="G34" s="318"/>
      <c r="H34" s="318"/>
      <c r="I34" s="318"/>
      <c r="J34" s="318"/>
      <c r="K34" s="318"/>
      <c r="L34" s="318"/>
      <c r="M34" s="318"/>
      <c r="N34" s="318"/>
      <c r="O34" s="318"/>
      <c r="P34" s="318"/>
    </row>
    <row r="35" spans="1:18" x14ac:dyDescent="0.35">
      <c r="A35" s="318"/>
      <c r="B35" s="318"/>
      <c r="C35" s="318"/>
      <c r="D35" s="318"/>
      <c r="E35" s="318"/>
      <c r="F35" s="318"/>
      <c r="G35" s="318"/>
      <c r="H35" s="318"/>
      <c r="I35" s="318"/>
      <c r="J35" s="318"/>
      <c r="K35" s="318"/>
      <c r="L35" s="318"/>
      <c r="M35" s="318"/>
      <c r="N35" s="318"/>
      <c r="O35" s="318"/>
      <c r="P35" s="318"/>
    </row>
    <row r="36" spans="1:18" x14ac:dyDescent="0.35">
      <c r="A36" s="318"/>
      <c r="B36" s="318"/>
      <c r="C36" s="318"/>
      <c r="D36" s="318"/>
      <c r="E36" s="318"/>
      <c r="F36" s="318"/>
      <c r="G36" s="318"/>
      <c r="H36" s="318"/>
      <c r="I36" s="318"/>
      <c r="J36" s="318"/>
      <c r="K36" s="318"/>
      <c r="L36" s="318"/>
      <c r="M36" s="318"/>
      <c r="N36" s="318"/>
      <c r="O36" s="318"/>
      <c r="P36" s="318"/>
    </row>
    <row r="37" spans="1:18" x14ac:dyDescent="0.35">
      <c r="A37" s="318"/>
      <c r="B37" s="318"/>
      <c r="C37" s="318"/>
      <c r="D37" s="318"/>
      <c r="E37" s="318"/>
      <c r="F37" s="318"/>
      <c r="G37" s="318"/>
      <c r="H37" s="318"/>
      <c r="I37" s="318"/>
      <c r="J37" s="318"/>
      <c r="K37" s="318"/>
      <c r="L37" s="318"/>
      <c r="M37" s="318"/>
      <c r="N37" s="318"/>
      <c r="O37" s="318"/>
      <c r="P37" s="318"/>
    </row>
    <row r="38" spans="1:18" ht="14.5" customHeight="1" x14ac:dyDescent="0.35">
      <c r="A38" s="318"/>
      <c r="B38" s="318"/>
      <c r="C38" s="318"/>
      <c r="D38" s="318"/>
      <c r="E38" s="318"/>
      <c r="F38" s="318"/>
      <c r="G38" s="318"/>
      <c r="H38" s="318"/>
      <c r="I38" s="318"/>
      <c r="J38" s="318"/>
      <c r="K38" s="318"/>
      <c r="L38" s="318"/>
      <c r="M38" s="318"/>
      <c r="N38" s="318"/>
      <c r="O38" s="318"/>
      <c r="P38" s="318"/>
    </row>
    <row r="39" spans="1:18" ht="15" thickBot="1" x14ac:dyDescent="0.4">
      <c r="A39" s="318"/>
      <c r="B39" s="318"/>
      <c r="C39" s="318"/>
      <c r="D39" s="318"/>
      <c r="E39" s="318"/>
      <c r="F39" s="318"/>
      <c r="G39" s="318"/>
      <c r="H39" s="318"/>
      <c r="I39" s="318"/>
      <c r="J39" s="318"/>
      <c r="K39" s="318"/>
      <c r="L39" s="318"/>
      <c r="M39" s="318"/>
      <c r="N39" s="318"/>
      <c r="O39" s="318"/>
      <c r="P39" s="318"/>
    </row>
    <row r="40" spans="1:18" ht="17" thickBot="1" x14ac:dyDescent="0.4">
      <c r="A40" s="177" t="s">
        <v>39</v>
      </c>
      <c r="B40" s="178" t="s">
        <v>40</v>
      </c>
      <c r="C40" s="178" t="s">
        <v>41</v>
      </c>
      <c r="D40" s="178" t="s">
        <v>42</v>
      </c>
      <c r="E40" s="178" t="s">
        <v>43</v>
      </c>
      <c r="F40" s="179" t="s">
        <v>44</v>
      </c>
    </row>
    <row r="41" spans="1:18" ht="32.5" customHeight="1" thickBot="1" x14ac:dyDescent="0.4">
      <c r="A41" s="180" t="s">
        <v>45</v>
      </c>
      <c r="B41" s="181" t="s">
        <v>46</v>
      </c>
      <c r="C41" s="181"/>
      <c r="D41" s="181"/>
      <c r="E41" s="181" t="s">
        <v>46</v>
      </c>
      <c r="F41" s="182" t="s">
        <v>47</v>
      </c>
      <c r="R41"/>
    </row>
    <row r="42" spans="1:18" ht="32.15" customHeight="1" thickBot="1" x14ac:dyDescent="0.4">
      <c r="A42" s="183" t="s">
        <v>48</v>
      </c>
      <c r="B42" s="184" t="s">
        <v>46</v>
      </c>
      <c r="C42" s="184"/>
      <c r="D42" s="184"/>
      <c r="E42" s="184" t="s">
        <v>46</v>
      </c>
      <c r="F42" s="185" t="s">
        <v>47</v>
      </c>
    </row>
    <row r="43" spans="1:18" ht="32.5" customHeight="1" thickBot="1" x14ac:dyDescent="0.4">
      <c r="A43" s="186" t="s">
        <v>49</v>
      </c>
      <c r="B43" s="187" t="s">
        <v>46</v>
      </c>
      <c r="C43" s="187" t="s">
        <v>46</v>
      </c>
      <c r="D43" s="187" t="s">
        <v>46</v>
      </c>
      <c r="E43" s="187" t="s">
        <v>46</v>
      </c>
      <c r="F43" s="188" t="s">
        <v>46</v>
      </c>
    </row>
    <row r="44" spans="1:18" ht="32.5" customHeight="1" thickBot="1" x14ac:dyDescent="0.4">
      <c r="A44" s="183" t="s">
        <v>50</v>
      </c>
      <c r="B44" s="184" t="s">
        <v>46</v>
      </c>
      <c r="C44" s="189"/>
      <c r="D44" s="189"/>
      <c r="E44" s="184" t="s">
        <v>46</v>
      </c>
      <c r="F44" s="190"/>
    </row>
    <row r="45" spans="1:18" ht="32.5" customHeight="1" thickBot="1" x14ac:dyDescent="0.4">
      <c r="A45" s="186" t="s">
        <v>51</v>
      </c>
      <c r="B45" s="187" t="s">
        <v>46</v>
      </c>
      <c r="C45" s="187" t="s">
        <v>46</v>
      </c>
      <c r="D45" s="187" t="s">
        <v>46</v>
      </c>
      <c r="E45" s="187" t="s">
        <v>46</v>
      </c>
      <c r="F45" s="188" t="s">
        <v>46</v>
      </c>
    </row>
    <row r="46" spans="1:18" ht="27.65" customHeight="1" thickBot="1" x14ac:dyDescent="0.4">
      <c r="A46" s="183" t="s">
        <v>381</v>
      </c>
      <c r="B46" s="184" t="s">
        <v>46</v>
      </c>
      <c r="C46" s="184" t="s">
        <v>46</v>
      </c>
      <c r="D46" s="189"/>
      <c r="E46" s="184" t="s">
        <v>46</v>
      </c>
      <c r="F46" s="185" t="s">
        <v>46</v>
      </c>
    </row>
    <row r="47" spans="1:18" ht="32.5" customHeight="1" thickBot="1" x14ac:dyDescent="0.4">
      <c r="A47" s="186" t="s">
        <v>52</v>
      </c>
      <c r="B47" s="187" t="s">
        <v>46</v>
      </c>
      <c r="C47" s="187" t="s">
        <v>46</v>
      </c>
      <c r="D47" s="187" t="s">
        <v>46</v>
      </c>
      <c r="E47" s="187" t="s">
        <v>46</v>
      </c>
      <c r="F47" s="188" t="s">
        <v>46</v>
      </c>
    </row>
    <row r="48" spans="1:18" ht="35.5" customHeight="1" thickBot="1" x14ac:dyDescent="0.4">
      <c r="A48" s="183" t="s">
        <v>53</v>
      </c>
      <c r="B48" s="184" t="s">
        <v>46</v>
      </c>
      <c r="C48" s="184" t="s">
        <v>46</v>
      </c>
      <c r="D48" s="189"/>
      <c r="E48" s="184" t="s">
        <v>46</v>
      </c>
      <c r="F48" s="185" t="s">
        <v>46</v>
      </c>
    </row>
    <row r="49" spans="1:17" ht="32.5" customHeight="1" thickBot="1" x14ac:dyDescent="0.4">
      <c r="A49" s="186" t="s">
        <v>54</v>
      </c>
      <c r="B49" s="187" t="s">
        <v>47</v>
      </c>
      <c r="C49" s="187" t="s">
        <v>55</v>
      </c>
      <c r="D49" s="187" t="s">
        <v>46</v>
      </c>
      <c r="E49" s="187" t="s">
        <v>46</v>
      </c>
      <c r="F49" s="188" t="s">
        <v>46</v>
      </c>
    </row>
    <row r="50" spans="1:17" ht="32.5" customHeight="1" thickBot="1" x14ac:dyDescent="0.4">
      <c r="A50" s="183" t="s">
        <v>56</v>
      </c>
      <c r="B50" s="184"/>
      <c r="C50" s="189"/>
      <c r="D50" s="189"/>
      <c r="E50" s="184" t="s">
        <v>46</v>
      </c>
      <c r="F50" s="185"/>
    </row>
    <row r="51" spans="1:17" ht="32.5" customHeight="1" thickBot="1" x14ac:dyDescent="0.4">
      <c r="A51" s="186" t="s">
        <v>57</v>
      </c>
      <c r="B51" s="187"/>
      <c r="C51" s="187" t="s">
        <v>58</v>
      </c>
      <c r="D51" s="187" t="s">
        <v>46</v>
      </c>
      <c r="E51" s="187" t="s">
        <v>59</v>
      </c>
      <c r="F51" s="188"/>
    </row>
    <row r="52" spans="1:17" ht="32.5" customHeight="1" thickBot="1" x14ac:dyDescent="0.4">
      <c r="A52" s="183" t="s">
        <v>60</v>
      </c>
      <c r="B52" s="184" t="s">
        <v>47</v>
      </c>
      <c r="C52" s="184" t="s">
        <v>46</v>
      </c>
      <c r="D52" s="189"/>
      <c r="E52" s="184"/>
      <c r="F52" s="185" t="s">
        <v>46</v>
      </c>
    </row>
    <row r="53" spans="1:17" ht="32.5" customHeight="1" thickBot="1" x14ac:dyDescent="0.4">
      <c r="A53" s="186" t="s">
        <v>61</v>
      </c>
      <c r="B53" s="187"/>
      <c r="C53" s="187" t="s">
        <v>46</v>
      </c>
      <c r="D53" s="187" t="s">
        <v>46</v>
      </c>
      <c r="E53" s="187"/>
      <c r="F53" s="188" t="s">
        <v>46</v>
      </c>
    </row>
    <row r="54" spans="1:17" ht="32.5" customHeight="1" thickBot="1" x14ac:dyDescent="0.4">
      <c r="A54" s="183" t="s">
        <v>62</v>
      </c>
      <c r="B54" s="184"/>
      <c r="C54" s="184" t="s">
        <v>46</v>
      </c>
      <c r="D54" s="184" t="s">
        <v>46</v>
      </c>
      <c r="E54" s="184"/>
      <c r="F54" s="185" t="s">
        <v>47</v>
      </c>
    </row>
    <row r="55" spans="1:17" ht="32.5" customHeight="1" thickBot="1" x14ac:dyDescent="0.4">
      <c r="A55" s="186" t="s">
        <v>63</v>
      </c>
      <c r="B55" s="187"/>
      <c r="C55" s="187" t="s">
        <v>46</v>
      </c>
      <c r="D55" s="187" t="s">
        <v>46</v>
      </c>
      <c r="E55" s="191"/>
      <c r="F55" s="188"/>
    </row>
    <row r="56" spans="1:17" ht="23.5" customHeight="1" thickBot="1" x14ac:dyDescent="0.4">
      <c r="A56" s="183" t="s">
        <v>64</v>
      </c>
      <c r="B56" s="184"/>
      <c r="C56" s="184"/>
      <c r="D56" s="184"/>
      <c r="E56" s="184" t="s">
        <v>46</v>
      </c>
      <c r="F56" s="185"/>
    </row>
    <row r="57" spans="1:17" ht="32.5" customHeight="1" thickBot="1" x14ac:dyDescent="0.4">
      <c r="A57" s="186" t="s">
        <v>65</v>
      </c>
      <c r="B57" s="187"/>
      <c r="C57" s="187"/>
      <c r="D57" s="187"/>
      <c r="E57" s="187" t="s">
        <v>46</v>
      </c>
      <c r="F57" s="188"/>
    </row>
    <row r="58" spans="1:17" ht="32.5" customHeight="1" thickBot="1" x14ac:dyDescent="0.4">
      <c r="A58" s="183" t="s">
        <v>66</v>
      </c>
      <c r="B58" s="184"/>
      <c r="C58" s="189"/>
      <c r="D58" s="189"/>
      <c r="E58" s="184" t="s">
        <v>46</v>
      </c>
      <c r="F58" s="185"/>
    </row>
    <row r="59" spans="1:17" ht="32.5" customHeight="1" thickBot="1" x14ac:dyDescent="0.4">
      <c r="A59" s="186" t="s">
        <v>67</v>
      </c>
      <c r="B59" s="187"/>
      <c r="C59" s="187" t="s">
        <v>47</v>
      </c>
      <c r="D59" s="187" t="s">
        <v>46</v>
      </c>
      <c r="E59" s="187" t="s">
        <v>46</v>
      </c>
      <c r="F59" s="188" t="s">
        <v>46</v>
      </c>
    </row>
    <row r="60" spans="1:17" ht="32.5" customHeight="1" thickBot="1" x14ac:dyDescent="0.4">
      <c r="A60" s="183" t="s">
        <v>68</v>
      </c>
      <c r="B60" s="184"/>
      <c r="C60" s="184"/>
      <c r="D60" s="184" t="s">
        <v>46</v>
      </c>
      <c r="E60" s="184" t="s">
        <v>46</v>
      </c>
      <c r="F60" s="185"/>
    </row>
    <row r="61" spans="1:17" ht="32.5" customHeight="1" thickBot="1" x14ac:dyDescent="0.4">
      <c r="A61" s="186" t="s">
        <v>69</v>
      </c>
      <c r="B61" s="187"/>
      <c r="C61" s="187"/>
      <c r="D61" s="187" t="s">
        <v>46</v>
      </c>
      <c r="E61" s="187" t="s">
        <v>46</v>
      </c>
      <c r="F61" s="188"/>
    </row>
    <row r="62" spans="1:17" ht="32.5" customHeight="1" thickBot="1" x14ac:dyDescent="0.4">
      <c r="A62" s="183" t="s">
        <v>70</v>
      </c>
      <c r="B62" s="184" t="s">
        <v>55</v>
      </c>
      <c r="C62" s="184" t="s">
        <v>55</v>
      </c>
      <c r="D62" s="184"/>
      <c r="E62" s="184" t="s">
        <v>46</v>
      </c>
      <c r="F62" s="185" t="s">
        <v>46</v>
      </c>
    </row>
    <row r="63" spans="1:17" ht="32.5" customHeight="1" thickBot="1" x14ac:dyDescent="0.4">
      <c r="A63" s="186" t="s">
        <v>71</v>
      </c>
      <c r="B63" s="191"/>
      <c r="C63" s="191"/>
      <c r="D63" s="191"/>
      <c r="E63" s="187" t="s">
        <v>46</v>
      </c>
      <c r="F63" s="192"/>
    </row>
    <row r="64" spans="1:17" ht="52" customHeight="1" x14ac:dyDescent="0.35">
      <c r="A64" s="332" t="s">
        <v>444</v>
      </c>
      <c r="B64" s="333"/>
      <c r="C64" s="333"/>
      <c r="D64" s="333"/>
      <c r="E64" s="333"/>
      <c r="F64" s="333"/>
      <c r="G64" s="333"/>
      <c r="H64" s="333"/>
      <c r="I64" s="333"/>
      <c r="J64" s="333"/>
      <c r="K64" s="333"/>
      <c r="L64" s="333"/>
      <c r="M64" s="333"/>
      <c r="N64" s="333"/>
      <c r="O64" s="333"/>
      <c r="P64" s="333"/>
      <c r="Q64" s="333"/>
    </row>
    <row r="65" spans="1:17" ht="22.5" customHeight="1" x14ac:dyDescent="0.35">
      <c r="A65" s="337"/>
      <c r="B65" s="337"/>
      <c r="C65" s="337"/>
      <c r="D65" s="337"/>
      <c r="E65" s="337"/>
      <c r="F65" s="337"/>
      <c r="G65" s="337"/>
      <c r="H65" s="337"/>
      <c r="I65" s="337"/>
      <c r="J65" s="337"/>
      <c r="K65" s="337"/>
      <c r="L65" s="337"/>
      <c r="M65" s="337"/>
      <c r="N65" s="337"/>
      <c r="O65" s="337"/>
      <c r="P65" s="337"/>
      <c r="Q65" s="337"/>
    </row>
    <row r="66" spans="1:17" x14ac:dyDescent="0.35">
      <c r="A66" s="25"/>
      <c r="B66" s="25"/>
      <c r="C66" s="25"/>
      <c r="D66" s="25"/>
      <c r="E66" s="25"/>
      <c r="F66" s="25"/>
      <c r="G66" s="25"/>
      <c r="H66" s="25"/>
      <c r="I66" s="25"/>
      <c r="J66" s="25"/>
      <c r="K66" s="25"/>
      <c r="L66" s="25"/>
      <c r="M66" s="25"/>
      <c r="N66" s="25"/>
      <c r="O66" s="25"/>
      <c r="P66" s="25"/>
      <c r="Q66" s="25"/>
    </row>
    <row r="67" spans="1:17" ht="15.5" x14ac:dyDescent="0.35">
      <c r="A67" s="331" t="s">
        <v>72</v>
      </c>
      <c r="B67" s="331"/>
      <c r="C67" s="331"/>
      <c r="D67" s="331"/>
      <c r="E67" s="331"/>
      <c r="F67" s="331"/>
      <c r="G67" s="331"/>
      <c r="H67" s="331"/>
      <c r="I67" s="331"/>
      <c r="J67" s="331"/>
      <c r="K67" s="331"/>
      <c r="L67" s="331"/>
      <c r="M67" s="331"/>
      <c r="N67" s="331"/>
      <c r="O67" s="331"/>
      <c r="P67" s="331"/>
    </row>
    <row r="68" spans="1:17" x14ac:dyDescent="0.35">
      <c r="A68" s="31" t="s">
        <v>404</v>
      </c>
      <c r="B68" s="9"/>
    </row>
    <row r="69" spans="1:17" x14ac:dyDescent="0.35">
      <c r="A69" s="260" t="s">
        <v>405</v>
      </c>
      <c r="B69" s="281"/>
    </row>
    <row r="70" spans="1:17" x14ac:dyDescent="0.35">
      <c r="A70"/>
      <c r="B70" s="9"/>
    </row>
  </sheetData>
  <mergeCells count="21">
    <mergeCell ref="A16:Q16"/>
    <mergeCell ref="A15:Q15"/>
    <mergeCell ref="A17:F17"/>
    <mergeCell ref="A7:B7"/>
    <mergeCell ref="B8:P8"/>
    <mergeCell ref="B9:P9"/>
    <mergeCell ref="B10:P10"/>
    <mergeCell ref="A13:P13"/>
    <mergeCell ref="A12:P12"/>
    <mergeCell ref="A67:P67"/>
    <mergeCell ref="A64:Q64"/>
    <mergeCell ref="A34:P39"/>
    <mergeCell ref="B18:C18"/>
    <mergeCell ref="B19:C19"/>
    <mergeCell ref="A20:Q20"/>
    <mergeCell ref="A31:Q31"/>
    <mergeCell ref="A32:Q32"/>
    <mergeCell ref="E18:F18"/>
    <mergeCell ref="E19:F19"/>
    <mergeCell ref="A65:Q65"/>
    <mergeCell ref="A22:C22"/>
  </mergeCells>
  <hyperlinks>
    <hyperlink ref="B14:P14" location="People!A1" display="See People tab" xr:uid="{2FEC6838-C129-4620-886C-95985A64D425}"/>
    <hyperlink ref="A68" r:id="rId1" xr:uid="{9278A1CD-67E9-4A12-B634-029E8DF0D8A2}"/>
    <hyperlink ref="A69" r:id="rId2" xr:uid="{6FD20394-56DE-4A86-8549-4FB53DDD91F1}"/>
  </hyperlinks>
  <printOptions gridLines="1"/>
  <pageMargins left="0.7" right="0.7" top="0.75" bottom="0.75" header="0.3" footer="0.3"/>
  <pageSetup paperSize="5" scale="2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28D85-F02E-4A8D-BDB7-03A6F4F1F252}">
  <sheetPr codeName="Sheet3">
    <tabColor theme="0"/>
    <pageSetUpPr fitToPage="1"/>
  </sheetPr>
  <dimension ref="A1:R23"/>
  <sheetViews>
    <sheetView topLeftCell="A6" zoomScale="80" zoomScaleNormal="80" workbookViewId="0">
      <selection activeCell="C9" sqref="C9"/>
    </sheetView>
  </sheetViews>
  <sheetFormatPr defaultColWidth="8.7265625" defaultRowHeight="14.5" x14ac:dyDescent="0.35"/>
  <cols>
    <col min="1" max="1" width="17.26953125" style="1" customWidth="1"/>
    <col min="2" max="2" width="85.453125" style="1" customWidth="1"/>
    <col min="3" max="3" width="52.54296875" style="1" customWidth="1"/>
    <col min="4" max="7" width="8.1796875" style="1" customWidth="1"/>
    <col min="8" max="8" width="9.7265625" style="1" customWidth="1"/>
    <col min="9" max="9" width="12.54296875" style="1" customWidth="1"/>
    <col min="10" max="17" width="8.1796875" style="1" customWidth="1"/>
    <col min="18" max="18" width="2" style="1" customWidth="1"/>
    <col min="19" max="19" width="8.1796875" style="1" customWidth="1"/>
    <col min="20" max="16384" width="8.7265625" style="1"/>
  </cols>
  <sheetData>
    <row r="1" spans="1:18" ht="21" x14ac:dyDescent="0.5">
      <c r="A1" s="13"/>
      <c r="B1" s="7" t="s">
        <v>0</v>
      </c>
      <c r="C1" s="5"/>
      <c r="D1" s="144" t="s">
        <v>6</v>
      </c>
      <c r="E1" s="13"/>
      <c r="K1" s="28"/>
      <c r="L1" s="28"/>
      <c r="M1" s="28"/>
      <c r="N1" s="28"/>
      <c r="O1" s="28"/>
      <c r="P1" s="28"/>
      <c r="Q1" s="28"/>
      <c r="R1" s="28"/>
    </row>
    <row r="2" spans="1:18" ht="18.5" x14ac:dyDescent="0.45">
      <c r="A2" s="8"/>
      <c r="B2" s="14" t="s">
        <v>396</v>
      </c>
      <c r="C2" s="5"/>
      <c r="D2" s="144" t="s">
        <v>14</v>
      </c>
      <c r="E2" s="8"/>
      <c r="K2" s="28"/>
      <c r="L2" s="28"/>
      <c r="M2" s="28"/>
      <c r="N2" s="28"/>
      <c r="O2" s="28"/>
      <c r="P2" s="28"/>
      <c r="Q2" s="28"/>
      <c r="R2" s="28"/>
    </row>
    <row r="3" spans="1:18" x14ac:dyDescent="0.35">
      <c r="A3" s="2"/>
      <c r="B3" s="2"/>
      <c r="D3" s="2"/>
      <c r="K3" s="28"/>
      <c r="L3" s="28"/>
      <c r="M3" s="28"/>
      <c r="N3" s="28"/>
      <c r="O3" s="28"/>
      <c r="P3" s="28"/>
      <c r="Q3" s="28"/>
      <c r="R3" s="28"/>
    </row>
    <row r="4" spans="1:18" x14ac:dyDescent="0.35">
      <c r="A4" s="2"/>
      <c r="D4" s="2"/>
      <c r="K4" s="28"/>
      <c r="L4" s="28"/>
      <c r="M4" s="28"/>
      <c r="N4" s="28"/>
      <c r="O4" s="28"/>
      <c r="P4" s="28"/>
      <c r="Q4" s="28"/>
      <c r="R4" s="28"/>
    </row>
    <row r="5" spans="1:18" x14ac:dyDescent="0.35">
      <c r="A5" s="2"/>
      <c r="B5" s="2"/>
      <c r="D5" s="2"/>
    </row>
    <row r="6" spans="1:18" x14ac:dyDescent="0.35">
      <c r="A6" s="2"/>
      <c r="B6" s="2"/>
      <c r="D6" s="2"/>
    </row>
    <row r="7" spans="1:18" ht="22" customHeight="1" x14ac:dyDescent="0.55000000000000004">
      <c r="A7" s="347" t="s">
        <v>73</v>
      </c>
      <c r="B7" s="347"/>
      <c r="C7" s="347"/>
      <c r="D7" s="171"/>
      <c r="E7" s="230"/>
      <c r="F7" s="230"/>
      <c r="G7" s="233"/>
      <c r="H7" s="230"/>
      <c r="I7" s="230"/>
      <c r="J7" s="230"/>
      <c r="M7"/>
    </row>
    <row r="8" spans="1:18" ht="17.5" customHeight="1" x14ac:dyDescent="0.35">
      <c r="A8" s="166" t="s">
        <v>508</v>
      </c>
      <c r="B8" s="166" t="s">
        <v>74</v>
      </c>
      <c r="C8" s="166" t="s">
        <v>75</v>
      </c>
    </row>
    <row r="9" spans="1:18" s="171" customFormat="1" ht="38.15" customHeight="1" x14ac:dyDescent="0.35">
      <c r="A9" s="139" t="s">
        <v>413</v>
      </c>
      <c r="B9" s="142" t="s">
        <v>76</v>
      </c>
      <c r="C9" s="142" t="s">
        <v>414</v>
      </c>
    </row>
    <row r="10" spans="1:18" s="171" customFormat="1" ht="38.15" customHeight="1" x14ac:dyDescent="0.35">
      <c r="A10" s="139" t="s">
        <v>77</v>
      </c>
      <c r="B10" s="142" t="s">
        <v>78</v>
      </c>
      <c r="C10" s="142" t="s">
        <v>415</v>
      </c>
    </row>
    <row r="11" spans="1:18" s="171" customFormat="1" ht="48.75" customHeight="1" x14ac:dyDescent="0.35">
      <c r="A11" s="139" t="s">
        <v>79</v>
      </c>
      <c r="B11" s="142" t="s">
        <v>80</v>
      </c>
      <c r="C11" s="142" t="s">
        <v>415</v>
      </c>
    </row>
    <row r="12" spans="1:18" s="171" customFormat="1" ht="38.15" customHeight="1" x14ac:dyDescent="0.35">
      <c r="A12" s="139" t="s">
        <v>81</v>
      </c>
      <c r="B12" s="142" t="s">
        <v>82</v>
      </c>
      <c r="C12" s="142" t="s">
        <v>415</v>
      </c>
    </row>
    <row r="13" spans="1:18" s="171" customFormat="1" ht="38.15" customHeight="1" x14ac:dyDescent="0.35">
      <c r="A13" s="139" t="s">
        <v>83</v>
      </c>
      <c r="B13" s="142" t="s">
        <v>84</v>
      </c>
      <c r="C13" s="142" t="s">
        <v>415</v>
      </c>
    </row>
    <row r="14" spans="1:18" s="171" customFormat="1" ht="38.15" customHeight="1" x14ac:dyDescent="0.35">
      <c r="A14" s="139" t="s">
        <v>85</v>
      </c>
      <c r="B14" s="142" t="s">
        <v>86</v>
      </c>
      <c r="C14" s="142" t="s">
        <v>415</v>
      </c>
    </row>
    <row r="15" spans="1:18" s="171" customFormat="1" ht="63.75" customHeight="1" x14ac:dyDescent="0.35">
      <c r="A15" s="139" t="s">
        <v>87</v>
      </c>
      <c r="B15" s="142" t="s">
        <v>88</v>
      </c>
      <c r="C15" s="142" t="s">
        <v>415</v>
      </c>
    </row>
    <row r="16" spans="1:18" s="171" customFormat="1" ht="48.75" customHeight="1" x14ac:dyDescent="0.35">
      <c r="A16" s="139" t="s">
        <v>89</v>
      </c>
      <c r="B16" s="142" t="s">
        <v>90</v>
      </c>
      <c r="C16" s="142" t="s">
        <v>415</v>
      </c>
    </row>
    <row r="17" spans="1:3" s="171" customFormat="1" ht="43.5" customHeight="1" x14ac:dyDescent="0.35">
      <c r="A17" s="139" t="s">
        <v>91</v>
      </c>
      <c r="B17" s="142" t="s">
        <v>92</v>
      </c>
      <c r="C17" s="142" t="s">
        <v>415</v>
      </c>
    </row>
    <row r="18" spans="1:3" s="171" customFormat="1" ht="38.15" customHeight="1" x14ac:dyDescent="0.35">
      <c r="A18" s="139" t="s">
        <v>93</v>
      </c>
      <c r="B18" s="142" t="s">
        <v>94</v>
      </c>
      <c r="C18" s="142" t="s">
        <v>415</v>
      </c>
    </row>
    <row r="19" spans="1:3" s="171" customFormat="1" ht="38.15" customHeight="1" x14ac:dyDescent="0.35">
      <c r="A19" s="139" t="s">
        <v>95</v>
      </c>
      <c r="B19" s="142" t="s">
        <v>96</v>
      </c>
      <c r="C19" s="142" t="s">
        <v>417</v>
      </c>
    </row>
    <row r="20" spans="1:3" s="171" customFormat="1" ht="38.15" customHeight="1" x14ac:dyDescent="0.35">
      <c r="A20" s="139" t="s">
        <v>97</v>
      </c>
      <c r="B20" s="142" t="s">
        <v>98</v>
      </c>
      <c r="C20" s="142" t="s">
        <v>419</v>
      </c>
    </row>
    <row r="21" spans="1:3" s="171" customFormat="1" ht="48.65" customHeight="1" x14ac:dyDescent="0.35">
      <c r="A21" s="139" t="s">
        <v>99</v>
      </c>
      <c r="B21" s="142" t="s">
        <v>100</v>
      </c>
      <c r="C21" s="142" t="s">
        <v>421</v>
      </c>
    </row>
    <row r="22" spans="1:3" s="171" customFormat="1" ht="46.5" customHeight="1" x14ac:dyDescent="0.35">
      <c r="A22" s="139" t="s">
        <v>101</v>
      </c>
      <c r="B22" s="217" t="s">
        <v>102</v>
      </c>
      <c r="C22" s="142" t="s">
        <v>415</v>
      </c>
    </row>
    <row r="23" spans="1:3" s="171" customFormat="1" ht="38.15" customHeight="1" x14ac:dyDescent="0.35">
      <c r="A23" s="139" t="s">
        <v>103</v>
      </c>
      <c r="B23" s="249" t="s">
        <v>104</v>
      </c>
      <c r="C23" s="142" t="s">
        <v>420</v>
      </c>
    </row>
  </sheetData>
  <mergeCells count="1">
    <mergeCell ref="A7:C7"/>
  </mergeCells>
  <phoneticPr fontId="16" type="noConversion"/>
  <printOptions gridLines="1"/>
  <pageMargins left="0.70866141732283472" right="0.70866141732283472" top="0.74803149606299213" bottom="0.74803149606299213" header="0.31496062992125984" footer="0.31496062992125984"/>
  <pageSetup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C4CB9-F79C-46EB-BEAC-F93DBEACD377}">
  <sheetPr codeName="Sheet4">
    <tabColor theme="0"/>
    <pageSetUpPr fitToPage="1"/>
  </sheetPr>
  <dimension ref="A1:R25"/>
  <sheetViews>
    <sheetView zoomScale="85" zoomScaleNormal="85" workbookViewId="0">
      <selection activeCell="B9" sqref="B9"/>
    </sheetView>
  </sheetViews>
  <sheetFormatPr defaultColWidth="8.7265625" defaultRowHeight="14.5" x14ac:dyDescent="0.35"/>
  <cols>
    <col min="1" max="1" width="17.26953125" style="1" customWidth="1"/>
    <col min="2" max="2" width="74.81640625" style="1" customWidth="1"/>
    <col min="3" max="3" width="53.453125" style="1" customWidth="1"/>
    <col min="4" max="7" width="8.1796875" style="1" customWidth="1"/>
    <col min="8" max="8" width="9.7265625" style="1" customWidth="1"/>
    <col min="9" max="9" width="12.54296875" style="1" customWidth="1"/>
    <col min="10" max="17" width="8.1796875" style="1" customWidth="1"/>
    <col min="18" max="18" width="2" style="1" customWidth="1"/>
    <col min="19" max="19" width="8.1796875" style="1" customWidth="1"/>
    <col min="20" max="16384" width="8.7265625" style="1"/>
  </cols>
  <sheetData>
    <row r="1" spans="1:18" ht="21" x14ac:dyDescent="0.5">
      <c r="A1" s="13"/>
      <c r="B1" s="7" t="s">
        <v>0</v>
      </c>
      <c r="C1" s="13"/>
      <c r="D1" s="144" t="s">
        <v>6</v>
      </c>
      <c r="E1" s="13"/>
      <c r="K1" s="28"/>
      <c r="L1" s="28"/>
      <c r="M1" s="28"/>
      <c r="N1" s="28"/>
      <c r="O1" s="28"/>
      <c r="P1" s="28"/>
      <c r="Q1" s="28"/>
      <c r="R1" s="28"/>
    </row>
    <row r="2" spans="1:18" ht="18.5" x14ac:dyDescent="0.45">
      <c r="A2" s="8"/>
      <c r="B2" s="14" t="s">
        <v>396</v>
      </c>
      <c r="C2" s="8"/>
      <c r="D2" s="144" t="s">
        <v>18</v>
      </c>
      <c r="E2" s="8"/>
      <c r="K2" s="28"/>
      <c r="L2" s="28"/>
      <c r="M2" s="28"/>
      <c r="N2" s="28"/>
      <c r="O2" s="28"/>
      <c r="P2" s="28"/>
      <c r="Q2" s="28"/>
      <c r="R2" s="28"/>
    </row>
    <row r="3" spans="1:18" x14ac:dyDescent="0.35">
      <c r="A3" s="2"/>
      <c r="B3" s="2"/>
      <c r="D3" s="2"/>
      <c r="K3" s="28"/>
      <c r="L3" s="28"/>
      <c r="M3" s="28"/>
      <c r="N3" s="28"/>
      <c r="O3" s="28"/>
      <c r="P3" s="28"/>
      <c r="Q3" s="28"/>
      <c r="R3" s="28"/>
    </row>
    <row r="4" spans="1:18" ht="23.5" x14ac:dyDescent="0.55000000000000004">
      <c r="A4" s="2"/>
      <c r="B4" s="230"/>
      <c r="D4" s="2"/>
      <c r="K4" s="28"/>
      <c r="L4" s="28"/>
      <c r="M4" s="28"/>
      <c r="N4" s="28"/>
      <c r="O4" s="28"/>
      <c r="P4" s="28"/>
      <c r="Q4" s="28"/>
      <c r="R4" s="28"/>
    </row>
    <row r="5" spans="1:18" x14ac:dyDescent="0.35">
      <c r="A5" s="2"/>
      <c r="B5" s="2"/>
      <c r="D5" s="2"/>
    </row>
    <row r="6" spans="1:18" x14ac:dyDescent="0.35">
      <c r="A6" s="2"/>
      <c r="B6" s="2"/>
      <c r="D6" s="2"/>
    </row>
    <row r="7" spans="1:18" ht="22" customHeight="1" x14ac:dyDescent="0.55000000000000004">
      <c r="A7" s="343" t="s">
        <v>105</v>
      </c>
      <c r="B7" s="344"/>
      <c r="C7" s="349"/>
      <c r="E7" s="230"/>
      <c r="F7" s="230"/>
      <c r="G7" s="233"/>
      <c r="H7" s="230"/>
      <c r="I7" s="230"/>
      <c r="J7" s="230"/>
    </row>
    <row r="8" spans="1:18" x14ac:dyDescent="0.35">
      <c r="A8" s="167" t="s">
        <v>106</v>
      </c>
      <c r="B8" s="167" t="s">
        <v>107</v>
      </c>
      <c r="C8" s="167" t="s">
        <v>108</v>
      </c>
    </row>
    <row r="9" spans="1:18" ht="32.15" customHeight="1" x14ac:dyDescent="0.35">
      <c r="A9" s="348" t="s">
        <v>15</v>
      </c>
      <c r="B9" s="142" t="s">
        <v>109</v>
      </c>
      <c r="C9" s="78" t="s">
        <v>529</v>
      </c>
    </row>
    <row r="10" spans="1:18" ht="39" customHeight="1" x14ac:dyDescent="0.35">
      <c r="A10" s="348"/>
      <c r="B10" s="142" t="s">
        <v>110</v>
      </c>
      <c r="C10" s="142" t="s">
        <v>503</v>
      </c>
    </row>
    <row r="11" spans="1:18" ht="34.5" customHeight="1" x14ac:dyDescent="0.35">
      <c r="A11" s="348" t="s">
        <v>111</v>
      </c>
      <c r="B11" s="142" t="s">
        <v>362</v>
      </c>
      <c r="C11" s="78" t="s">
        <v>419</v>
      </c>
    </row>
    <row r="12" spans="1:18" ht="42.65" customHeight="1" x14ac:dyDescent="0.35">
      <c r="A12" s="348"/>
      <c r="B12" s="142" t="s">
        <v>112</v>
      </c>
      <c r="C12" s="142" t="s">
        <v>504</v>
      </c>
    </row>
    <row r="13" spans="1:18" ht="43.5" customHeight="1" x14ac:dyDescent="0.35">
      <c r="A13" s="348"/>
      <c r="B13" s="142" t="s">
        <v>363</v>
      </c>
      <c r="C13" s="142" t="s">
        <v>503</v>
      </c>
    </row>
    <row r="14" spans="1:18" ht="38.15" customHeight="1" x14ac:dyDescent="0.35">
      <c r="A14" s="348" t="s">
        <v>113</v>
      </c>
      <c r="B14" s="142" t="s">
        <v>364</v>
      </c>
      <c r="C14" s="78" t="s">
        <v>419</v>
      </c>
    </row>
    <row r="15" spans="1:18" ht="36" customHeight="1" x14ac:dyDescent="0.35">
      <c r="A15" s="348"/>
      <c r="B15" s="142" t="s">
        <v>365</v>
      </c>
      <c r="C15" s="142" t="s">
        <v>505</v>
      </c>
    </row>
    <row r="16" spans="1:18" ht="38.15" customHeight="1" x14ac:dyDescent="0.35">
      <c r="A16" s="348"/>
      <c r="B16" s="142" t="s">
        <v>366</v>
      </c>
      <c r="C16" s="142" t="s">
        <v>503</v>
      </c>
    </row>
    <row r="17" spans="1:3" ht="40.5" customHeight="1" x14ac:dyDescent="0.35">
      <c r="A17" s="348" t="s">
        <v>114</v>
      </c>
      <c r="B17" s="142" t="s">
        <v>367</v>
      </c>
      <c r="C17" s="142" t="s">
        <v>418</v>
      </c>
    </row>
    <row r="18" spans="1:3" ht="38.5" customHeight="1" x14ac:dyDescent="0.35">
      <c r="A18" s="348"/>
      <c r="B18" s="142" t="s">
        <v>368</v>
      </c>
      <c r="C18" s="142" t="s">
        <v>507</v>
      </c>
    </row>
    <row r="19" spans="1:3" ht="42.65" customHeight="1" x14ac:dyDescent="0.35">
      <c r="A19" s="348"/>
      <c r="B19" s="142" t="s">
        <v>369</v>
      </c>
      <c r="C19" s="142" t="s">
        <v>506</v>
      </c>
    </row>
    <row r="25" spans="1:3" x14ac:dyDescent="0.35">
      <c r="B25" s="124"/>
    </row>
  </sheetData>
  <mergeCells count="5">
    <mergeCell ref="A11:A13"/>
    <mergeCell ref="A14:A16"/>
    <mergeCell ref="A17:A19"/>
    <mergeCell ref="A7:C7"/>
    <mergeCell ref="A9:A10"/>
  </mergeCells>
  <printOptions gridLines="1"/>
  <pageMargins left="0.70866141732283472" right="0.70866141732283472" top="0.74803149606299213" bottom="0.74803149606299213" header="0.31496062992125984" footer="0.31496062992125984"/>
  <pageSetup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6534-769A-4E3E-A308-32A9B3DD3C97}">
  <sheetPr codeName="Sheet5">
    <tabColor rgb="FFFFA7A7"/>
  </sheetPr>
  <dimension ref="A1:Y43"/>
  <sheetViews>
    <sheetView topLeftCell="A21" zoomScaleNormal="100" workbookViewId="0">
      <selection activeCell="F35" sqref="F35"/>
    </sheetView>
  </sheetViews>
  <sheetFormatPr defaultColWidth="8.7265625" defaultRowHeight="14.5" x14ac:dyDescent="0.35"/>
  <cols>
    <col min="1" max="1" width="24.54296875" style="1" customWidth="1"/>
    <col min="2" max="2" width="16.453125" style="1" customWidth="1"/>
    <col min="3" max="3" width="15.54296875" style="1" customWidth="1"/>
    <col min="4" max="4" width="14.7265625" style="1" customWidth="1"/>
    <col min="5" max="5" width="15" style="1" customWidth="1"/>
    <col min="6" max="6" width="14.81640625" style="1" customWidth="1"/>
    <col min="7" max="7" width="14.7265625" style="1" customWidth="1"/>
    <col min="8" max="8" width="16.26953125" style="1" customWidth="1"/>
    <col min="9" max="9" width="10.54296875" style="1" customWidth="1"/>
    <col min="10" max="10" width="11.54296875" style="1" customWidth="1"/>
    <col min="11" max="13" width="8.1796875" style="1" customWidth="1"/>
    <col min="14" max="14" width="10.453125" style="1" customWidth="1"/>
    <col min="15" max="17" width="8.1796875" style="1" customWidth="1"/>
    <col min="18" max="19" width="8.7265625" style="1"/>
    <col min="20" max="20" width="8.54296875" style="1" customWidth="1"/>
    <col min="21" max="16384" width="8.7265625" style="1"/>
  </cols>
  <sheetData>
    <row r="1" spans="1:25" x14ac:dyDescent="0.35">
      <c r="B1" s="3" t="s">
        <v>0</v>
      </c>
      <c r="C1" s="3"/>
      <c r="N1" s="3" t="s">
        <v>115</v>
      </c>
      <c r="O1" s="3"/>
      <c r="P1" s="5" t="s">
        <v>116</v>
      </c>
    </row>
    <row r="2" spans="1:25" x14ac:dyDescent="0.35">
      <c r="A2"/>
      <c r="B2" s="3" t="s">
        <v>396</v>
      </c>
      <c r="C2" s="3"/>
      <c r="N2" s="3" t="s">
        <v>117</v>
      </c>
      <c r="O2" s="3"/>
      <c r="P2" s="5" t="s">
        <v>15</v>
      </c>
    </row>
    <row r="4" spans="1:25" x14ac:dyDescent="0.35">
      <c r="A4" s="3"/>
    </row>
    <row r="5" spans="1:25" x14ac:dyDescent="0.35">
      <c r="A5" s="3"/>
    </row>
    <row r="6" spans="1:25" ht="21" customHeight="1" x14ac:dyDescent="0.35"/>
    <row r="7" spans="1:25" ht="14.5" customHeight="1" x14ac:dyDescent="0.35">
      <c r="A7" s="352" t="s">
        <v>118</v>
      </c>
      <c r="B7" s="352"/>
      <c r="C7" s="352"/>
      <c r="D7" s="352"/>
      <c r="E7" s="352"/>
      <c r="F7" s="352"/>
      <c r="G7" s="352"/>
      <c r="H7" s="352"/>
      <c r="I7" s="352"/>
      <c r="J7" s="352"/>
      <c r="K7" s="352"/>
      <c r="L7" s="352"/>
      <c r="M7" s="352"/>
      <c r="N7" s="352"/>
      <c r="O7" s="352"/>
      <c r="P7" s="352"/>
      <c r="Q7" s="352"/>
    </row>
    <row r="8" spans="1:25" ht="306.5" customHeight="1" x14ac:dyDescent="0.35">
      <c r="A8" s="318" t="s">
        <v>528</v>
      </c>
      <c r="B8" s="318"/>
      <c r="C8" s="318"/>
      <c r="D8" s="318"/>
      <c r="E8" s="318"/>
      <c r="F8" s="318"/>
      <c r="G8" s="318"/>
      <c r="H8" s="318"/>
      <c r="I8" s="318"/>
      <c r="J8" s="318"/>
      <c r="K8" s="318"/>
      <c r="L8" s="318"/>
      <c r="M8" s="318"/>
      <c r="N8" s="318"/>
      <c r="O8" s="318"/>
      <c r="P8" s="318"/>
      <c r="Q8" s="318"/>
      <c r="R8" s="27"/>
      <c r="S8" s="27"/>
    </row>
    <row r="9" spans="1:25" ht="278.5" customHeight="1" x14ac:dyDescent="0.35">
      <c r="A9" s="318" t="s">
        <v>538</v>
      </c>
      <c r="B9" s="318"/>
      <c r="C9" s="318"/>
      <c r="D9" s="318"/>
      <c r="E9" s="318"/>
      <c r="F9" s="318"/>
      <c r="G9" s="318"/>
      <c r="H9" s="318"/>
      <c r="I9" s="318"/>
      <c r="J9" s="318"/>
      <c r="K9" s="318"/>
      <c r="L9" s="318"/>
      <c r="M9" s="318"/>
      <c r="N9" s="318"/>
      <c r="O9" s="318"/>
      <c r="P9" s="318"/>
      <c r="Q9" s="318"/>
      <c r="R9" s="27"/>
      <c r="S9" s="27"/>
    </row>
    <row r="10" spans="1:25" ht="210" customHeight="1" x14ac:dyDescent="0.35">
      <c r="A10" s="318" t="s">
        <v>511</v>
      </c>
      <c r="B10" s="318"/>
      <c r="C10" s="318"/>
      <c r="D10" s="318"/>
      <c r="E10" s="318"/>
      <c r="F10" s="318"/>
      <c r="G10" s="318"/>
      <c r="H10" s="318"/>
      <c r="I10" s="318"/>
      <c r="J10" s="318"/>
      <c r="K10" s="318"/>
      <c r="L10" s="318"/>
      <c r="M10" s="318"/>
      <c r="N10" s="318"/>
      <c r="O10" s="318"/>
      <c r="P10" s="318"/>
      <c r="Q10" s="318"/>
      <c r="R10" s="268"/>
      <c r="S10" s="27"/>
    </row>
    <row r="11" spans="1:25" x14ac:dyDescent="0.35">
      <c r="A11" s="318" t="s">
        <v>119</v>
      </c>
      <c r="B11" s="318"/>
      <c r="C11" s="318"/>
      <c r="D11" s="318"/>
      <c r="E11" s="318"/>
      <c r="F11" s="318"/>
      <c r="G11" s="318"/>
      <c r="H11" s="318"/>
      <c r="I11" s="318"/>
      <c r="J11" s="318"/>
      <c r="K11" s="318"/>
      <c r="L11" s="318"/>
      <c r="M11" s="318"/>
      <c r="N11" s="318"/>
      <c r="O11" s="318"/>
      <c r="P11" s="318"/>
      <c r="Q11" s="318"/>
    </row>
    <row r="12" spans="1:25" ht="14.5" customHeight="1" x14ac:dyDescent="0.35">
      <c r="A12" s="352" t="s">
        <v>120</v>
      </c>
      <c r="B12" s="352"/>
      <c r="C12" s="352"/>
      <c r="D12" s="17"/>
      <c r="E12" s="17"/>
      <c r="F12" s="17"/>
      <c r="G12" s="17"/>
      <c r="H12" s="17"/>
      <c r="I12" s="17"/>
      <c r="J12" s="17"/>
      <c r="K12" s="17"/>
      <c r="L12" s="17"/>
      <c r="M12" s="17"/>
      <c r="N12" s="17"/>
      <c r="O12" s="17"/>
      <c r="P12" s="17"/>
      <c r="Q12" s="21"/>
      <c r="U12" s="351"/>
      <c r="V12" s="351"/>
      <c r="W12" s="351"/>
      <c r="X12" s="351"/>
      <c r="Y12" s="351"/>
    </row>
    <row r="13" spans="1:25" ht="14.5" customHeight="1" x14ac:dyDescent="0.35"/>
    <row r="14" spans="1:25" ht="14.5" customHeight="1" x14ac:dyDescent="0.35">
      <c r="A14" s="341" t="s">
        <v>121</v>
      </c>
      <c r="B14" s="341"/>
      <c r="C14" s="341"/>
      <c r="D14" s="341"/>
      <c r="E14" s="341"/>
      <c r="F14" s="341"/>
      <c r="G14" s="341"/>
      <c r="H14" s="341"/>
      <c r="I14" s="341"/>
      <c r="J14" s="341"/>
      <c r="K14" s="341"/>
      <c r="L14" s="341"/>
      <c r="M14" s="341"/>
      <c r="N14" s="341"/>
      <c r="O14" s="341"/>
      <c r="P14" s="341"/>
      <c r="Q14" s="45"/>
      <c r="R14" s="45"/>
      <c r="S14" s="45"/>
      <c r="T14" s="45"/>
      <c r="U14" s="45"/>
      <c r="V14" s="45"/>
      <c r="W14" s="45"/>
      <c r="X14" s="45"/>
      <c r="Y14" s="45"/>
    </row>
    <row r="15" spans="1:25" x14ac:dyDescent="0.35">
      <c r="A15" s="126"/>
      <c r="B15" s="353">
        <v>2019</v>
      </c>
      <c r="C15" s="354"/>
      <c r="D15" s="355"/>
      <c r="E15" s="353">
        <v>2021</v>
      </c>
      <c r="F15" s="354"/>
      <c r="G15" s="355"/>
      <c r="H15" s="353">
        <v>2022</v>
      </c>
      <c r="I15" s="354"/>
      <c r="J15" s="355"/>
      <c r="K15" s="353">
        <v>2023</v>
      </c>
      <c r="L15" s="354"/>
      <c r="M15" s="355"/>
      <c r="N15" s="350">
        <v>2024</v>
      </c>
      <c r="O15" s="350"/>
      <c r="P15" s="350"/>
    </row>
    <row r="16" spans="1:25" x14ac:dyDescent="0.35">
      <c r="A16" s="65"/>
      <c r="B16" s="53" t="s">
        <v>122</v>
      </c>
      <c r="C16" s="53" t="s">
        <v>123</v>
      </c>
      <c r="D16" s="53" t="s">
        <v>37</v>
      </c>
      <c r="E16" s="53" t="s">
        <v>122</v>
      </c>
      <c r="F16" s="53" t="s">
        <v>123</v>
      </c>
      <c r="G16" s="53" t="s">
        <v>37</v>
      </c>
      <c r="H16" s="53" t="s">
        <v>122</v>
      </c>
      <c r="I16" s="53" t="s">
        <v>123</v>
      </c>
      <c r="J16" s="53" t="s">
        <v>37</v>
      </c>
      <c r="K16" s="53" t="s">
        <v>122</v>
      </c>
      <c r="L16" s="53" t="s">
        <v>123</v>
      </c>
      <c r="M16" s="53" t="s">
        <v>37</v>
      </c>
      <c r="N16" s="53" t="s">
        <v>122</v>
      </c>
      <c r="O16" s="53" t="s">
        <v>123</v>
      </c>
      <c r="P16" s="53" t="s">
        <v>37</v>
      </c>
    </row>
    <row r="17" spans="1:19" ht="22.5" customHeight="1" x14ac:dyDescent="0.35">
      <c r="A17" s="35" t="s">
        <v>124</v>
      </c>
      <c r="B17" s="269">
        <v>3</v>
      </c>
      <c r="C17" s="269">
        <v>6</v>
      </c>
      <c r="D17" s="269">
        <v>9</v>
      </c>
      <c r="E17" s="269">
        <v>3</v>
      </c>
      <c r="F17" s="269">
        <v>6</v>
      </c>
      <c r="G17" s="269">
        <v>9</v>
      </c>
      <c r="H17" s="269">
        <v>4</v>
      </c>
      <c r="I17" s="269">
        <v>6</v>
      </c>
      <c r="J17" s="269">
        <v>10</v>
      </c>
      <c r="K17" s="32">
        <v>4</v>
      </c>
      <c r="L17" s="32">
        <v>6</v>
      </c>
      <c r="M17" s="32">
        <v>10</v>
      </c>
      <c r="N17" s="32">
        <v>4</v>
      </c>
      <c r="O17" s="32">
        <v>7</v>
      </c>
      <c r="P17" s="32">
        <v>11</v>
      </c>
    </row>
    <row r="18" spans="1:19" ht="23.15" customHeight="1" x14ac:dyDescent="0.35">
      <c r="A18" s="35" t="s">
        <v>125</v>
      </c>
      <c r="B18" s="270">
        <v>33.33</v>
      </c>
      <c r="C18" s="270">
        <v>66.67</v>
      </c>
      <c r="D18" s="270">
        <v>100</v>
      </c>
      <c r="E18" s="270">
        <v>33.33</v>
      </c>
      <c r="F18" s="270">
        <v>66.67</v>
      </c>
      <c r="G18" s="270">
        <v>100</v>
      </c>
      <c r="H18" s="270">
        <v>40</v>
      </c>
      <c r="I18" s="270">
        <v>60</v>
      </c>
      <c r="J18" s="270">
        <v>100</v>
      </c>
      <c r="K18" s="271">
        <v>40</v>
      </c>
      <c r="L18" s="271">
        <f>M18-K18</f>
        <v>60</v>
      </c>
      <c r="M18" s="271">
        <v>100</v>
      </c>
      <c r="N18" s="271">
        <v>36.6</v>
      </c>
      <c r="O18" s="271">
        <f>P18-N18</f>
        <v>63.4</v>
      </c>
      <c r="P18" s="271">
        <v>100</v>
      </c>
    </row>
    <row r="19" spans="1:19" x14ac:dyDescent="0.35">
      <c r="A19" s="346"/>
      <c r="B19" s="346"/>
      <c r="C19" s="346"/>
      <c r="D19" s="346"/>
      <c r="E19" s="346"/>
      <c r="F19" s="346"/>
      <c r="G19" s="346"/>
      <c r="H19" s="346"/>
      <c r="I19" s="346"/>
      <c r="J19" s="346"/>
      <c r="K19" s="346"/>
      <c r="L19" s="346"/>
      <c r="M19" s="346"/>
      <c r="N19" s="346"/>
      <c r="O19" s="346"/>
      <c r="P19" s="346"/>
      <c r="Q19" s="346"/>
    </row>
    <row r="20" spans="1:19" ht="14.5" customHeight="1" x14ac:dyDescent="0.35">
      <c r="A20" s="341" t="s">
        <v>126</v>
      </c>
      <c r="B20" s="341"/>
      <c r="C20" s="341"/>
      <c r="D20" s="341"/>
      <c r="E20" s="341"/>
      <c r="F20" s="341"/>
      <c r="G20" s="25"/>
      <c r="H20" s="45"/>
      <c r="I20" s="45"/>
      <c r="J20" s="28"/>
      <c r="K20" s="28"/>
      <c r="L20" s="28"/>
      <c r="M20" s="28"/>
      <c r="N20" s="28"/>
      <c r="O20" s="28"/>
      <c r="P20" s="28"/>
      <c r="Q20" s="28"/>
      <c r="R20" s="28"/>
      <c r="S20" s="28"/>
    </row>
    <row r="21" spans="1:19" x14ac:dyDescent="0.35">
      <c r="A21" s="126"/>
      <c r="B21" s="127">
        <v>2019</v>
      </c>
      <c r="C21" s="127">
        <v>2021</v>
      </c>
      <c r="D21" s="127">
        <v>2022</v>
      </c>
      <c r="E21" s="127">
        <v>2023</v>
      </c>
      <c r="F21" s="127">
        <v>2024</v>
      </c>
      <c r="G21" s="25"/>
      <c r="H21" s="25"/>
      <c r="I21" s="25"/>
      <c r="J21" s="25"/>
      <c r="K21" s="25"/>
      <c r="L21" s="25"/>
      <c r="M21" s="25"/>
      <c r="N21" s="25"/>
      <c r="O21" s="25"/>
    </row>
    <row r="22" spans="1:19" ht="28" customHeight="1" x14ac:dyDescent="0.35">
      <c r="A22" s="35" t="s">
        <v>127</v>
      </c>
      <c r="B22" s="35" t="s">
        <v>128</v>
      </c>
      <c r="C22" s="35" t="s">
        <v>128</v>
      </c>
      <c r="D22" s="35" t="s">
        <v>128</v>
      </c>
      <c r="E22" s="81" t="s">
        <v>128</v>
      </c>
      <c r="F22" s="81" t="s">
        <v>128</v>
      </c>
      <c r="G22" s="25"/>
      <c r="H22" s="25"/>
      <c r="I22" s="25"/>
      <c r="J22" s="25"/>
      <c r="K22" s="25"/>
      <c r="L22" s="25"/>
      <c r="M22" s="25"/>
      <c r="N22" s="25"/>
      <c r="O22" s="25"/>
    </row>
    <row r="24" spans="1:19" x14ac:dyDescent="0.35">
      <c r="A24" s="3" t="s">
        <v>129</v>
      </c>
    </row>
    <row r="25" spans="1:19" ht="17.25" customHeight="1" x14ac:dyDescent="0.35">
      <c r="A25" s="346" t="s">
        <v>458</v>
      </c>
      <c r="B25" s="346"/>
      <c r="C25" s="346"/>
      <c r="D25" s="346"/>
      <c r="E25" s="346"/>
      <c r="F25" s="346"/>
      <c r="G25" s="346"/>
      <c r="H25" s="346"/>
      <c r="I25" s="346"/>
      <c r="J25" s="346"/>
      <c r="K25" s="346"/>
      <c r="L25" s="346"/>
      <c r="M25" s="346"/>
      <c r="N25" s="346"/>
      <c r="O25" s="346"/>
      <c r="P25" s="346"/>
      <c r="Q25" s="346"/>
    </row>
    <row r="26" spans="1:19" ht="15" customHeight="1" x14ac:dyDescent="0.35">
      <c r="A26" s="25"/>
      <c r="B26" s="25"/>
      <c r="C26" s="25"/>
      <c r="D26" s="25"/>
      <c r="E26" s="25"/>
      <c r="F26" s="25"/>
      <c r="G26" s="25"/>
      <c r="H26" s="25"/>
      <c r="I26" s="25"/>
      <c r="J26" s="25"/>
      <c r="K26" s="25"/>
      <c r="L26" s="25"/>
      <c r="M26" s="25"/>
      <c r="N26" s="25"/>
      <c r="O26" s="25"/>
      <c r="P26" s="25"/>
      <c r="Q26" s="25"/>
    </row>
    <row r="27" spans="1:19" ht="14.5" customHeight="1" x14ac:dyDescent="0.35">
      <c r="A27" s="341" t="s">
        <v>130</v>
      </c>
      <c r="B27" s="341"/>
      <c r="C27" s="341"/>
      <c r="D27" s="341"/>
      <c r="E27" s="341"/>
      <c r="F27" s="341"/>
      <c r="G27" s="45"/>
      <c r="H27" s="45"/>
    </row>
    <row r="28" spans="1:19" x14ac:dyDescent="0.35">
      <c r="A28" s="127"/>
      <c r="B28" s="127">
        <v>2019</v>
      </c>
      <c r="C28" s="127">
        <v>2021</v>
      </c>
      <c r="D28" s="127">
        <v>2022</v>
      </c>
      <c r="E28" s="127">
        <v>2023</v>
      </c>
      <c r="F28" s="127">
        <v>2024</v>
      </c>
    </row>
    <row r="29" spans="1:19" ht="47.25" customHeight="1" x14ac:dyDescent="0.35">
      <c r="A29" s="63" t="s">
        <v>131</v>
      </c>
      <c r="B29" s="63" t="s">
        <v>380</v>
      </c>
      <c r="C29" s="63" t="s">
        <v>380</v>
      </c>
      <c r="D29" s="63" t="s">
        <v>380</v>
      </c>
      <c r="E29" s="63" t="s">
        <v>380</v>
      </c>
      <c r="F29" s="63" t="s">
        <v>380</v>
      </c>
    </row>
    <row r="30" spans="1:19" ht="29.15" customHeight="1" x14ac:dyDescent="0.35">
      <c r="A30" s="81" t="s">
        <v>361</v>
      </c>
      <c r="B30" s="32">
        <v>37</v>
      </c>
      <c r="C30" s="122" t="s">
        <v>422</v>
      </c>
      <c r="D30" s="122" t="s">
        <v>422</v>
      </c>
      <c r="E30" s="122" t="s">
        <v>423</v>
      </c>
      <c r="F30" s="122" t="s">
        <v>412</v>
      </c>
    </row>
    <row r="31" spans="1:19" ht="17.149999999999999" customHeight="1" x14ac:dyDescent="0.35">
      <c r="A31" s="356" t="s">
        <v>385</v>
      </c>
      <c r="B31" s="345"/>
      <c r="C31" s="345"/>
      <c r="D31" s="345"/>
      <c r="E31" s="345"/>
      <c r="F31" s="345"/>
      <c r="G31" s="345"/>
      <c r="H31" s="345"/>
      <c r="I31" s="345"/>
      <c r="J31" s="345"/>
      <c r="K31" s="345"/>
      <c r="L31" s="345"/>
      <c r="M31" s="345"/>
      <c r="N31" s="345"/>
      <c r="O31" s="345"/>
      <c r="P31" s="345"/>
      <c r="Q31" s="345"/>
    </row>
    <row r="33" spans="1:17" ht="14.5" customHeight="1" x14ac:dyDescent="0.35">
      <c r="A33" s="341" t="s">
        <v>388</v>
      </c>
      <c r="B33" s="341"/>
      <c r="C33" s="341"/>
      <c r="D33" s="341"/>
      <c r="E33" s="341"/>
      <c r="F33" s="341"/>
    </row>
    <row r="34" spans="1:17" x14ac:dyDescent="0.35">
      <c r="A34" s="127"/>
      <c r="B34" s="127">
        <v>2019</v>
      </c>
      <c r="C34" s="127">
        <v>2021</v>
      </c>
      <c r="D34" s="127">
        <v>2022</v>
      </c>
      <c r="E34" s="127">
        <v>2023</v>
      </c>
      <c r="F34" s="127">
        <v>2024</v>
      </c>
    </row>
    <row r="35" spans="1:17" ht="42.65" customHeight="1" x14ac:dyDescent="0.35">
      <c r="A35" s="63" t="s">
        <v>131</v>
      </c>
      <c r="B35" s="63" t="s">
        <v>465</v>
      </c>
      <c r="C35" s="63" t="s">
        <v>465</v>
      </c>
      <c r="D35" s="63" t="s">
        <v>465</v>
      </c>
      <c r="E35" s="63" t="s">
        <v>465</v>
      </c>
      <c r="F35" s="63" t="s">
        <v>465</v>
      </c>
    </row>
    <row r="36" spans="1:17" ht="29.5" customHeight="1" x14ac:dyDescent="0.35">
      <c r="A36" s="81" t="s">
        <v>389</v>
      </c>
      <c r="B36" s="292">
        <f>1960404/1000000</f>
        <v>1.960404</v>
      </c>
      <c r="C36" s="292">
        <f t="shared" ref="C36:D36" si="0">1960404/1000000</f>
        <v>1.960404</v>
      </c>
      <c r="D36" s="292">
        <f t="shared" si="0"/>
        <v>1.960404</v>
      </c>
      <c r="E36" s="292">
        <f>2381977/1000000</f>
        <v>2.381977</v>
      </c>
      <c r="F36" s="292">
        <f>2381977/1000000</f>
        <v>2.381977</v>
      </c>
      <c r="G36" s="9"/>
    </row>
    <row r="37" spans="1:17" ht="29" x14ac:dyDescent="0.35">
      <c r="A37" s="81" t="s">
        <v>390</v>
      </c>
      <c r="B37" s="292">
        <f>294692/1000000</f>
        <v>0.29469200000000001</v>
      </c>
      <c r="C37" s="292">
        <f>419914/1000000</f>
        <v>0.41991400000000001</v>
      </c>
      <c r="D37" s="292">
        <f>1763633/1000000</f>
        <v>1.763633</v>
      </c>
      <c r="E37" s="292">
        <f>3080204/1000000</f>
        <v>3.0802040000000002</v>
      </c>
      <c r="F37" s="292">
        <f>3080204/1000000</f>
        <v>3.0802040000000002</v>
      </c>
      <c r="G37" s="9"/>
    </row>
    <row r="38" spans="1:17" x14ac:dyDescent="0.35">
      <c r="A38" s="338" t="s">
        <v>466</v>
      </c>
      <c r="B38" s="356"/>
      <c r="C38" s="356"/>
      <c r="D38" s="356"/>
      <c r="E38" s="356"/>
      <c r="F38" s="356"/>
      <c r="G38" s="356"/>
      <c r="H38" s="356"/>
      <c r="I38" s="356"/>
      <c r="J38" s="356"/>
      <c r="K38" s="356"/>
      <c r="L38" s="356"/>
      <c r="M38" s="356"/>
      <c r="N38" s="356"/>
      <c r="O38" s="356"/>
      <c r="P38" s="356"/>
      <c r="Q38" s="356"/>
    </row>
    <row r="40" spans="1:17" ht="14.5" customHeight="1" x14ac:dyDescent="0.35">
      <c r="A40" s="341" t="s">
        <v>132</v>
      </c>
      <c r="B40" s="341"/>
      <c r="C40" s="341"/>
      <c r="D40" s="341"/>
      <c r="E40" s="341"/>
      <c r="F40" s="341"/>
    </row>
    <row r="41" spans="1:17" x14ac:dyDescent="0.35">
      <c r="A41" s="127"/>
      <c r="B41" s="127">
        <v>2019</v>
      </c>
      <c r="C41" s="127">
        <v>2021</v>
      </c>
      <c r="D41" s="127">
        <v>2022</v>
      </c>
      <c r="E41" s="127">
        <v>2023</v>
      </c>
      <c r="F41" s="127">
        <v>2024</v>
      </c>
    </row>
    <row r="42" spans="1:17" x14ac:dyDescent="0.35">
      <c r="A42" s="123" t="s">
        <v>459</v>
      </c>
      <c r="B42" s="123">
        <v>1</v>
      </c>
      <c r="C42" s="123">
        <v>1</v>
      </c>
      <c r="D42" s="123">
        <v>1</v>
      </c>
      <c r="E42" s="199">
        <v>1</v>
      </c>
      <c r="F42" s="199">
        <v>1</v>
      </c>
    </row>
    <row r="43" spans="1:17" x14ac:dyDescent="0.35">
      <c r="A43" s="293" t="s">
        <v>500</v>
      </c>
    </row>
  </sheetData>
  <mergeCells count="21">
    <mergeCell ref="A7:Q7"/>
    <mergeCell ref="A11:Q11"/>
    <mergeCell ref="A19:Q19"/>
    <mergeCell ref="B15:D15"/>
    <mergeCell ref="E15:G15"/>
    <mergeCell ref="A8:Q8"/>
    <mergeCell ref="A9:Q9"/>
    <mergeCell ref="A10:Q10"/>
    <mergeCell ref="A27:F27"/>
    <mergeCell ref="A33:F33"/>
    <mergeCell ref="A40:F40"/>
    <mergeCell ref="N15:P15"/>
    <mergeCell ref="U12:Y12"/>
    <mergeCell ref="A25:Q25"/>
    <mergeCell ref="A12:C12"/>
    <mergeCell ref="H15:J15"/>
    <mergeCell ref="K15:M15"/>
    <mergeCell ref="A14:P14"/>
    <mergeCell ref="A38:Q38"/>
    <mergeCell ref="A31:Q31"/>
    <mergeCell ref="A20:F20"/>
  </mergeCells>
  <printOptions gridLines="1"/>
  <pageMargins left="0.7" right="0.7" top="0.75" bottom="0.75" header="0.3" footer="0.3"/>
  <pageSetup paperSize="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6170-4B95-4F18-AAD0-653348EA0616}">
  <sheetPr>
    <tabColor rgb="FFFFA7A7"/>
  </sheetPr>
  <dimension ref="A1:AY91"/>
  <sheetViews>
    <sheetView topLeftCell="A45" zoomScale="110" zoomScaleNormal="110" workbookViewId="0">
      <selection activeCell="E68" sqref="E68"/>
    </sheetView>
  </sheetViews>
  <sheetFormatPr defaultColWidth="8.7265625" defaultRowHeight="14.5" x14ac:dyDescent="0.35"/>
  <cols>
    <col min="1" max="1" width="42.54296875" style="1" customWidth="1"/>
    <col min="2" max="2" width="17.54296875" style="1" customWidth="1"/>
    <col min="3" max="3" width="16.08984375" style="1" customWidth="1"/>
    <col min="4" max="4" width="17.26953125" style="1" bestFit="1" customWidth="1"/>
    <col min="5" max="5" width="21.453125" style="1" customWidth="1"/>
    <col min="6" max="6" width="21.1796875" style="1" customWidth="1"/>
    <col min="7" max="7" width="25.54296875" style="1" customWidth="1"/>
    <col min="8" max="8" width="17.453125" style="1" customWidth="1"/>
    <col min="9" max="9" width="16.453125" style="1" customWidth="1"/>
    <col min="10" max="10" width="18.1796875" style="1" customWidth="1"/>
    <col min="11" max="11" width="14.453125" style="1" customWidth="1"/>
    <col min="12" max="13" width="15.81640625" style="1" customWidth="1"/>
    <col min="14" max="14" width="17.453125" style="1" customWidth="1"/>
    <col min="15" max="15" width="13.81640625" style="1" customWidth="1"/>
    <col min="16" max="16" width="11.81640625" style="1" customWidth="1"/>
    <col min="17" max="17" width="17.453125" style="1" customWidth="1"/>
    <col min="18" max="18" width="18.81640625" style="1" customWidth="1"/>
    <col min="19" max="19" width="17" style="1" customWidth="1"/>
    <col min="20" max="20" width="12.453125" style="1" customWidth="1"/>
    <col min="21" max="21" width="15.7265625" style="1" customWidth="1"/>
    <col min="22" max="23" width="12.1796875" style="1" customWidth="1"/>
    <col min="24" max="24" width="10.81640625" style="1" customWidth="1"/>
    <col min="25" max="25" width="13.81640625" style="1" customWidth="1"/>
    <col min="26" max="28" width="10.81640625" style="1" customWidth="1"/>
    <col min="29" max="29" width="13.81640625" style="1" customWidth="1"/>
    <col min="30" max="32" width="10.81640625" style="1" customWidth="1"/>
    <col min="33" max="33" width="13.81640625" style="1" customWidth="1"/>
    <col min="34" max="36" width="10.81640625" style="1" customWidth="1"/>
    <col min="37" max="37" width="13.81640625" style="1" customWidth="1"/>
    <col min="38" max="49" width="10.81640625" style="1" customWidth="1"/>
    <col min="50" max="16384" width="8.7265625" style="1"/>
  </cols>
  <sheetData>
    <row r="1" spans="1:17" x14ac:dyDescent="0.35">
      <c r="B1" s="3" t="s">
        <v>0</v>
      </c>
      <c r="C1" s="3"/>
      <c r="N1" s="3" t="s">
        <v>115</v>
      </c>
      <c r="O1" s="3"/>
      <c r="P1" s="5" t="s">
        <v>116</v>
      </c>
    </row>
    <row r="2" spans="1:17" x14ac:dyDescent="0.35">
      <c r="A2"/>
      <c r="B2" s="3" t="s">
        <v>396</v>
      </c>
      <c r="C2" s="3"/>
      <c r="N2" s="3" t="s">
        <v>117</v>
      </c>
      <c r="O2" s="3"/>
      <c r="P2" s="5" t="s">
        <v>11</v>
      </c>
    </row>
    <row r="4" spans="1:17" x14ac:dyDescent="0.35">
      <c r="A4" s="3"/>
    </row>
    <row r="5" spans="1:17" x14ac:dyDescent="0.35">
      <c r="A5" s="3"/>
    </row>
    <row r="7" spans="1:17" x14ac:dyDescent="0.35">
      <c r="A7" s="352" t="s">
        <v>155</v>
      </c>
      <c r="B7" s="352"/>
      <c r="C7" s="352"/>
      <c r="D7" s="352"/>
      <c r="E7" s="352"/>
      <c r="F7" s="352"/>
      <c r="G7" s="352"/>
      <c r="H7" s="352"/>
      <c r="I7" s="352"/>
      <c r="J7" s="352"/>
      <c r="K7" s="352"/>
      <c r="L7" s="352"/>
      <c r="M7" s="352"/>
      <c r="N7" s="352"/>
      <c r="O7" s="352"/>
      <c r="P7" s="352"/>
      <c r="Q7" s="352"/>
    </row>
    <row r="8" spans="1:17" x14ac:dyDescent="0.35">
      <c r="A8" s="367" t="s">
        <v>535</v>
      </c>
      <c r="B8" s="367"/>
      <c r="C8" s="367"/>
      <c r="D8" s="367"/>
      <c r="E8" s="367"/>
      <c r="F8" s="367"/>
      <c r="G8" s="367"/>
      <c r="H8" s="367"/>
      <c r="I8" s="367"/>
      <c r="J8" s="367"/>
      <c r="K8" s="367"/>
      <c r="L8" s="367"/>
      <c r="M8" s="367"/>
      <c r="N8" s="367"/>
      <c r="O8" s="367"/>
      <c r="P8" s="367"/>
      <c r="Q8" s="367"/>
    </row>
    <row r="9" spans="1:17" x14ac:dyDescent="0.35">
      <c r="A9" s="367"/>
      <c r="B9" s="367"/>
      <c r="C9" s="367"/>
      <c r="D9" s="367"/>
      <c r="E9" s="367"/>
      <c r="F9" s="367"/>
      <c r="G9" s="367"/>
      <c r="H9" s="367"/>
      <c r="I9" s="367"/>
      <c r="J9" s="367"/>
      <c r="K9" s="367"/>
      <c r="L9" s="367"/>
      <c r="M9" s="367"/>
      <c r="N9" s="367"/>
      <c r="O9" s="367"/>
      <c r="P9" s="367"/>
      <c r="Q9" s="367"/>
    </row>
    <row r="10" spans="1:17" x14ac:dyDescent="0.35">
      <c r="A10" s="367"/>
      <c r="B10" s="367"/>
      <c r="C10" s="367"/>
      <c r="D10" s="367"/>
      <c r="E10" s="367"/>
      <c r="F10" s="367"/>
      <c r="G10" s="367"/>
      <c r="H10" s="367"/>
      <c r="I10" s="367"/>
      <c r="J10" s="367"/>
      <c r="K10" s="367"/>
      <c r="L10" s="367"/>
      <c r="M10" s="367"/>
      <c r="N10" s="367"/>
      <c r="O10" s="367"/>
      <c r="P10" s="367"/>
      <c r="Q10" s="367"/>
    </row>
    <row r="11" spans="1:17" x14ac:dyDescent="0.35">
      <c r="A11" s="367"/>
      <c r="B11" s="367"/>
      <c r="C11" s="367"/>
      <c r="D11" s="367"/>
      <c r="E11" s="367"/>
      <c r="F11" s="367"/>
      <c r="G11" s="367"/>
      <c r="H11" s="367"/>
      <c r="I11" s="367"/>
      <c r="J11" s="367"/>
      <c r="K11" s="367"/>
      <c r="L11" s="367"/>
      <c r="M11" s="367"/>
      <c r="N11" s="367"/>
      <c r="O11" s="367"/>
      <c r="P11" s="367"/>
      <c r="Q11" s="367"/>
    </row>
    <row r="12" spans="1:17" x14ac:dyDescent="0.35">
      <c r="A12" s="367"/>
      <c r="B12" s="367"/>
      <c r="C12" s="367"/>
      <c r="D12" s="367"/>
      <c r="E12" s="367"/>
      <c r="F12" s="367"/>
      <c r="G12" s="367"/>
      <c r="H12" s="367"/>
      <c r="I12" s="367"/>
      <c r="J12" s="367"/>
      <c r="K12" s="367"/>
      <c r="L12" s="367"/>
      <c r="M12" s="367"/>
      <c r="N12" s="367"/>
      <c r="O12" s="367"/>
      <c r="P12" s="367"/>
      <c r="Q12" s="367"/>
    </row>
    <row r="13" spans="1:17" x14ac:dyDescent="0.35">
      <c r="A13" s="367"/>
      <c r="B13" s="367"/>
      <c r="C13" s="367"/>
      <c r="D13" s="367"/>
      <c r="E13" s="367"/>
      <c r="F13" s="367"/>
      <c r="G13" s="367"/>
      <c r="H13" s="367"/>
      <c r="I13" s="367"/>
      <c r="J13" s="367"/>
      <c r="K13" s="367"/>
      <c r="L13" s="367"/>
      <c r="M13" s="367"/>
      <c r="N13" s="367"/>
      <c r="O13" s="367"/>
      <c r="P13" s="367"/>
      <c r="Q13" s="367"/>
    </row>
    <row r="14" spans="1:17" ht="134" customHeight="1" x14ac:dyDescent="0.35">
      <c r="A14" s="367"/>
      <c r="B14" s="367"/>
      <c r="C14" s="367"/>
      <c r="D14" s="367"/>
      <c r="E14" s="367"/>
      <c r="F14" s="367"/>
      <c r="G14" s="367"/>
      <c r="H14" s="367"/>
      <c r="I14" s="367"/>
      <c r="J14" s="367"/>
      <c r="K14" s="367"/>
      <c r="L14" s="367"/>
      <c r="M14" s="367"/>
      <c r="N14" s="367"/>
      <c r="O14" s="367"/>
      <c r="P14" s="367"/>
      <c r="Q14" s="367"/>
    </row>
    <row r="15" spans="1:17" ht="30.75" customHeight="1" x14ac:dyDescent="0.35">
      <c r="A15" s="285" t="s">
        <v>446</v>
      </c>
      <c r="B15" s="285" t="s">
        <v>447</v>
      </c>
      <c r="C15" s="372" t="s">
        <v>448</v>
      </c>
      <c r="D15" s="373"/>
      <c r="E15" s="373"/>
      <c r="F15" s="373"/>
      <c r="G15" s="373"/>
      <c r="H15" s="373"/>
      <c r="I15" s="373"/>
      <c r="J15" s="373"/>
      <c r="K15" s="373"/>
      <c r="L15" s="373"/>
      <c r="M15" s="373"/>
      <c r="N15" s="27"/>
      <c r="O15" s="27"/>
      <c r="P15" s="27"/>
      <c r="Q15" s="27"/>
    </row>
    <row r="16" spans="1:17" ht="21" customHeight="1" x14ac:dyDescent="0.35">
      <c r="A16" s="374" t="s">
        <v>449</v>
      </c>
      <c r="B16" s="217" t="s">
        <v>450</v>
      </c>
      <c r="C16" s="375" t="s">
        <v>451</v>
      </c>
      <c r="D16" s="375"/>
      <c r="E16" s="375"/>
      <c r="F16" s="375"/>
      <c r="G16" s="375"/>
      <c r="H16" s="375"/>
      <c r="I16" s="375"/>
      <c r="J16" s="375"/>
      <c r="K16" s="375"/>
      <c r="L16" s="375"/>
      <c r="M16" s="375"/>
      <c r="N16" s="27"/>
      <c r="O16" s="27"/>
      <c r="P16" s="27"/>
      <c r="Q16" s="27"/>
    </row>
    <row r="17" spans="1:17" ht="16.5" customHeight="1" x14ac:dyDescent="0.35">
      <c r="A17" s="374"/>
      <c r="B17" s="374" t="s">
        <v>452</v>
      </c>
      <c r="C17" s="375" t="s">
        <v>453</v>
      </c>
      <c r="D17" s="375"/>
      <c r="E17" s="375"/>
      <c r="F17" s="375"/>
      <c r="G17" s="375"/>
      <c r="H17" s="375"/>
      <c r="I17" s="375"/>
      <c r="J17" s="375"/>
      <c r="K17" s="375"/>
      <c r="L17" s="375"/>
      <c r="M17" s="375"/>
      <c r="N17" s="27"/>
      <c r="O17" s="27"/>
      <c r="P17" s="27"/>
      <c r="Q17" s="27"/>
    </row>
    <row r="18" spans="1:17" ht="16.5" customHeight="1" x14ac:dyDescent="0.35">
      <c r="A18" s="374"/>
      <c r="B18" s="374"/>
      <c r="C18" s="375" t="s">
        <v>454</v>
      </c>
      <c r="D18" s="375"/>
      <c r="E18" s="375"/>
      <c r="F18" s="375"/>
      <c r="G18" s="375"/>
      <c r="H18" s="375"/>
      <c r="I18" s="375"/>
      <c r="J18" s="375"/>
      <c r="K18" s="375"/>
      <c r="L18" s="375"/>
      <c r="M18" s="375"/>
      <c r="N18" s="27"/>
      <c r="O18" s="27"/>
      <c r="P18" s="27"/>
      <c r="Q18" s="27"/>
    </row>
    <row r="19" spans="1:17" ht="29.25" customHeight="1" x14ac:dyDescent="0.35">
      <c r="A19" s="217" t="s">
        <v>455</v>
      </c>
      <c r="B19" s="217" t="s">
        <v>456</v>
      </c>
      <c r="C19" s="375" t="s">
        <v>457</v>
      </c>
      <c r="D19" s="375"/>
      <c r="E19" s="375"/>
      <c r="F19" s="375"/>
      <c r="G19" s="375"/>
      <c r="H19" s="375"/>
      <c r="I19" s="375"/>
      <c r="J19" s="375"/>
      <c r="K19" s="375"/>
      <c r="L19" s="375"/>
      <c r="M19" s="375"/>
      <c r="N19" s="27"/>
      <c r="O19" s="27"/>
      <c r="P19" s="27"/>
      <c r="Q19" s="27"/>
    </row>
    <row r="20" spans="1:17" ht="39" customHeight="1" x14ac:dyDescent="0.35">
      <c r="A20" s="318" t="s">
        <v>536</v>
      </c>
      <c r="B20" s="318"/>
      <c r="C20" s="318"/>
      <c r="D20" s="318"/>
      <c r="E20" s="318"/>
      <c r="F20" s="318"/>
      <c r="G20" s="318"/>
      <c r="H20" s="318"/>
      <c r="I20" s="318"/>
      <c r="J20" s="318"/>
      <c r="K20" s="318"/>
      <c r="L20" s="318"/>
      <c r="M20" s="318"/>
      <c r="N20" s="318"/>
      <c r="O20" s="318"/>
      <c r="P20" s="318"/>
      <c r="Q20" s="318"/>
    </row>
    <row r="21" spans="1:17" x14ac:dyDescent="0.35">
      <c r="A21" s="352" t="s">
        <v>307</v>
      </c>
      <c r="B21" s="352"/>
      <c r="C21" s="352"/>
      <c r="D21" s="352"/>
      <c r="E21" s="352"/>
      <c r="F21" s="352"/>
      <c r="G21" s="352"/>
      <c r="H21" s="352"/>
      <c r="I21" s="352"/>
      <c r="J21" s="352"/>
      <c r="K21" s="352"/>
      <c r="L21" s="352"/>
      <c r="M21" s="352"/>
      <c r="N21" s="352"/>
      <c r="O21" s="352"/>
      <c r="P21" s="352"/>
      <c r="Q21" s="352"/>
    </row>
    <row r="22" spans="1:17" ht="99" customHeight="1" x14ac:dyDescent="0.35">
      <c r="A22" s="318" t="s">
        <v>442</v>
      </c>
      <c r="B22" s="318"/>
      <c r="C22" s="318"/>
      <c r="D22" s="318"/>
      <c r="E22" s="318"/>
      <c r="F22" s="318"/>
      <c r="G22" s="318"/>
      <c r="H22" s="318"/>
      <c r="I22" s="318"/>
      <c r="J22" s="318"/>
      <c r="K22" s="318"/>
      <c r="L22" s="318"/>
      <c r="M22" s="318"/>
      <c r="N22" s="318"/>
      <c r="O22" s="318"/>
      <c r="P22" s="318"/>
      <c r="Q22" s="318"/>
    </row>
    <row r="23" spans="1:17" ht="21.65" customHeight="1" x14ac:dyDescent="0.35">
      <c r="A23" s="204" t="s">
        <v>326</v>
      </c>
      <c r="B23" s="368" t="s">
        <v>158</v>
      </c>
      <c r="C23" s="368"/>
      <c r="D23" s="369" t="s">
        <v>327</v>
      </c>
      <c r="E23" s="370"/>
      <c r="F23" s="370"/>
      <c r="G23" s="371"/>
      <c r="H23" s="16"/>
      <c r="I23" s="16"/>
      <c r="J23" s="16"/>
      <c r="K23" s="16"/>
      <c r="L23" s="16"/>
      <c r="M23" s="16"/>
      <c r="N23" s="16"/>
      <c r="O23" s="16"/>
      <c r="P23" s="16"/>
      <c r="Q23" s="16"/>
    </row>
    <row r="24" spans="1:17" ht="33" customHeight="1" x14ac:dyDescent="0.35">
      <c r="A24" s="203" t="s">
        <v>328</v>
      </c>
      <c r="B24" s="364" t="s">
        <v>330</v>
      </c>
      <c r="C24" s="364"/>
      <c r="D24" s="358" t="s">
        <v>334</v>
      </c>
      <c r="E24" s="359"/>
      <c r="F24" s="359"/>
      <c r="G24" s="360"/>
      <c r="H24" s="16"/>
      <c r="I24" s="16"/>
      <c r="J24" s="16"/>
      <c r="K24" s="16"/>
      <c r="L24" s="16"/>
      <c r="M24" s="16"/>
      <c r="N24" s="16"/>
      <c r="O24" s="16"/>
      <c r="P24" s="16"/>
      <c r="Q24" s="16"/>
    </row>
    <row r="25" spans="1:17" ht="40.5" customHeight="1" x14ac:dyDescent="0.35">
      <c r="A25" s="203" t="s">
        <v>356</v>
      </c>
      <c r="B25" s="364" t="s">
        <v>331</v>
      </c>
      <c r="C25" s="364"/>
      <c r="D25" s="361" t="s">
        <v>515</v>
      </c>
      <c r="E25" s="362"/>
      <c r="F25" s="362"/>
      <c r="G25" s="363"/>
      <c r="H25" s="16"/>
      <c r="I25" s="16"/>
      <c r="J25" s="16"/>
      <c r="K25" s="16"/>
      <c r="L25" s="16"/>
      <c r="M25" s="16"/>
      <c r="N25" s="16"/>
      <c r="O25" s="16"/>
      <c r="P25" s="16"/>
      <c r="Q25" s="16"/>
    </row>
    <row r="26" spans="1:17" ht="36" customHeight="1" x14ac:dyDescent="0.35">
      <c r="A26" s="203" t="s">
        <v>329</v>
      </c>
      <c r="B26" s="364" t="s">
        <v>332</v>
      </c>
      <c r="C26" s="364"/>
      <c r="D26" s="358" t="s">
        <v>334</v>
      </c>
      <c r="E26" s="359"/>
      <c r="F26" s="359"/>
      <c r="G26" s="360"/>
      <c r="H26" s="16"/>
      <c r="I26" s="16"/>
      <c r="J26" s="16"/>
      <c r="K26" s="16"/>
      <c r="L26" s="16"/>
      <c r="M26" s="16"/>
      <c r="N26" s="16"/>
      <c r="O26" s="16"/>
      <c r="P26" s="16"/>
      <c r="Q26" s="16"/>
    </row>
    <row r="27" spans="1:17" ht="29" x14ac:dyDescent="0.35">
      <c r="A27" s="92" t="s">
        <v>460</v>
      </c>
      <c r="B27" s="364" t="s">
        <v>333</v>
      </c>
      <c r="C27" s="364"/>
      <c r="D27" s="358" t="s">
        <v>334</v>
      </c>
      <c r="E27" s="359"/>
      <c r="F27" s="359"/>
      <c r="G27" s="360"/>
      <c r="H27" s="16"/>
      <c r="I27" s="16"/>
      <c r="J27" s="16"/>
      <c r="K27" s="16"/>
      <c r="L27" s="16"/>
      <c r="M27" s="16"/>
      <c r="N27" s="16"/>
      <c r="O27" s="16"/>
      <c r="P27" s="16"/>
      <c r="Q27" s="16"/>
    </row>
    <row r="28" spans="1:17" ht="29" x14ac:dyDescent="0.35">
      <c r="A28" s="92" t="s">
        <v>461</v>
      </c>
      <c r="B28" s="364" t="s">
        <v>333</v>
      </c>
      <c r="C28" s="364"/>
      <c r="D28" s="358" t="s">
        <v>334</v>
      </c>
      <c r="E28" s="359"/>
      <c r="F28" s="359"/>
      <c r="G28" s="360"/>
      <c r="H28" s="16"/>
      <c r="I28" s="16"/>
      <c r="J28" s="16"/>
      <c r="K28" s="16"/>
      <c r="L28" s="16"/>
      <c r="M28" s="16"/>
      <c r="N28" s="16"/>
      <c r="O28" s="16"/>
      <c r="P28" s="16"/>
      <c r="Q28" s="16"/>
    </row>
    <row r="29" spans="1:17" ht="8.5" customHeight="1" x14ac:dyDescent="0.35">
      <c r="A29" s="16"/>
      <c r="B29" s="16"/>
      <c r="C29" s="16"/>
      <c r="D29" s="16"/>
      <c r="E29" s="16"/>
      <c r="F29" s="16"/>
      <c r="G29" s="16"/>
      <c r="H29" s="16"/>
      <c r="I29" s="16"/>
      <c r="J29" s="16"/>
      <c r="K29" s="16"/>
      <c r="L29" s="16"/>
      <c r="M29" s="16"/>
      <c r="N29" s="16"/>
      <c r="O29" s="16"/>
      <c r="P29" s="16"/>
      <c r="Q29" s="16"/>
    </row>
    <row r="30" spans="1:17" ht="172.5" customHeight="1" x14ac:dyDescent="0.35">
      <c r="A30" s="318" t="s">
        <v>484</v>
      </c>
      <c r="B30" s="318"/>
      <c r="C30" s="318"/>
      <c r="D30" s="318"/>
      <c r="E30" s="318"/>
      <c r="F30" s="318"/>
      <c r="G30" s="318"/>
      <c r="H30" s="318"/>
      <c r="I30" s="318"/>
      <c r="J30" s="318"/>
      <c r="K30" s="318"/>
      <c r="L30" s="318"/>
      <c r="M30" s="318"/>
      <c r="N30" s="318"/>
      <c r="O30" s="318"/>
      <c r="P30" s="318"/>
      <c r="Q30" s="318"/>
    </row>
    <row r="31" spans="1:17" x14ac:dyDescent="0.35">
      <c r="A31" s="352" t="s">
        <v>308</v>
      </c>
      <c r="B31" s="352"/>
      <c r="C31" s="352"/>
      <c r="D31" s="352"/>
      <c r="E31" s="352"/>
      <c r="F31" s="352"/>
      <c r="G31" s="352"/>
      <c r="H31" s="352"/>
      <c r="I31" s="352"/>
      <c r="J31" s="352"/>
      <c r="K31" s="352"/>
      <c r="L31" s="352"/>
      <c r="M31" s="352"/>
      <c r="N31" s="352"/>
      <c r="O31" s="352"/>
      <c r="P31" s="352"/>
      <c r="Q31" s="352"/>
    </row>
    <row r="32" spans="1:17" ht="321.64999999999998" customHeight="1" x14ac:dyDescent="0.35">
      <c r="A32" s="318" t="s">
        <v>467</v>
      </c>
      <c r="B32" s="318"/>
      <c r="C32" s="318"/>
      <c r="D32" s="318"/>
      <c r="E32" s="318"/>
      <c r="F32" s="318"/>
      <c r="G32" s="318"/>
      <c r="H32" s="318"/>
      <c r="I32" s="318"/>
      <c r="J32" s="318"/>
      <c r="K32" s="318"/>
      <c r="L32" s="318"/>
      <c r="M32" s="318"/>
      <c r="N32" s="318"/>
      <c r="O32" s="318"/>
      <c r="P32" s="318"/>
      <c r="Q32" s="318"/>
    </row>
    <row r="33" spans="1:51" ht="286.5" customHeight="1" x14ac:dyDescent="0.35">
      <c r="A33" s="318" t="s">
        <v>462</v>
      </c>
      <c r="B33" s="318"/>
      <c r="C33" s="318"/>
      <c r="D33" s="318"/>
      <c r="E33" s="318"/>
      <c r="F33" s="318"/>
      <c r="G33" s="318"/>
      <c r="H33" s="318"/>
      <c r="I33" s="318"/>
      <c r="J33" s="318"/>
      <c r="K33" s="318"/>
      <c r="L33" s="318"/>
      <c r="M33" s="318"/>
      <c r="N33" s="318"/>
      <c r="O33" s="318"/>
      <c r="P33" s="318"/>
      <c r="Q33" s="318"/>
    </row>
    <row r="34" spans="1:51" x14ac:dyDescent="0.35">
      <c r="A34" s="16"/>
      <c r="B34" s="16"/>
      <c r="C34" s="16"/>
      <c r="D34" s="16"/>
      <c r="E34" s="16"/>
      <c r="F34" s="16"/>
      <c r="G34" s="16"/>
      <c r="H34" s="16"/>
      <c r="I34" s="16"/>
      <c r="J34" s="16"/>
      <c r="K34" s="16"/>
      <c r="L34" s="16"/>
      <c r="M34" s="16"/>
      <c r="N34" s="16"/>
      <c r="O34" s="16"/>
      <c r="P34" s="16"/>
      <c r="Q34" s="16"/>
    </row>
    <row r="35" spans="1:51" x14ac:dyDescent="0.35">
      <c r="A35" s="352" t="s">
        <v>157</v>
      </c>
      <c r="B35" s="352"/>
      <c r="C35" s="352"/>
      <c r="D35" s="17"/>
      <c r="E35" s="17"/>
      <c r="F35" s="17"/>
      <c r="G35" s="17"/>
      <c r="H35" s="17"/>
      <c r="I35" s="17"/>
      <c r="J35" s="17"/>
      <c r="K35" s="17"/>
      <c r="L35" s="17"/>
      <c r="M35" s="17"/>
      <c r="N35" s="17"/>
      <c r="O35" s="17"/>
      <c r="P35" s="17"/>
      <c r="Q35" s="17"/>
    </row>
    <row r="37" spans="1:51" ht="21" customHeight="1" x14ac:dyDescent="0.35">
      <c r="A37" s="365" t="s">
        <v>339</v>
      </c>
      <c r="B37" s="366"/>
      <c r="C37" s="366"/>
      <c r="D37" s="366"/>
      <c r="E37" s="366"/>
      <c r="F37" s="366"/>
      <c r="G37" s="366"/>
      <c r="H37" s="366"/>
      <c r="I37" s="366"/>
      <c r="J37" s="366"/>
      <c r="K37" s="366"/>
    </row>
    <row r="38" spans="1:51" x14ac:dyDescent="0.35">
      <c r="A38" s="211"/>
      <c r="B38" s="343">
        <v>2019</v>
      </c>
      <c r="C38" s="344"/>
      <c r="D38" s="343">
        <f>B38+2</f>
        <v>2021</v>
      </c>
      <c r="E38" s="349"/>
      <c r="F38" s="343">
        <f>D38+1</f>
        <v>2022</v>
      </c>
      <c r="G38" s="349"/>
      <c r="H38" s="343">
        <f>F38+1</f>
        <v>2023</v>
      </c>
      <c r="I38" s="344"/>
      <c r="J38" s="343">
        <f>H38+1</f>
        <v>2024</v>
      </c>
      <c r="K38" s="344"/>
      <c r="AM38" s="64"/>
      <c r="AN38" s="64"/>
      <c r="AO38" s="64"/>
      <c r="AP38" s="64"/>
      <c r="AQ38" s="64"/>
      <c r="AR38" s="64"/>
      <c r="AS38" s="64"/>
      <c r="AT38" s="64"/>
      <c r="AU38" s="64"/>
    </row>
    <row r="39" spans="1:51" ht="29" x14ac:dyDescent="0.35">
      <c r="A39" s="205" t="s">
        <v>443</v>
      </c>
      <c r="B39" s="206" t="s">
        <v>370</v>
      </c>
      <c r="C39" s="206" t="s">
        <v>338</v>
      </c>
      <c r="D39" s="206" t="s">
        <v>370</v>
      </c>
      <c r="E39" s="206" t="s">
        <v>338</v>
      </c>
      <c r="F39" s="206" t="s">
        <v>370</v>
      </c>
      <c r="G39" s="206" t="s">
        <v>338</v>
      </c>
      <c r="H39" s="206" t="s">
        <v>370</v>
      </c>
      <c r="I39" s="206" t="s">
        <v>338</v>
      </c>
      <c r="J39" s="206" t="s">
        <v>370</v>
      </c>
      <c r="K39" s="206" t="s">
        <v>338</v>
      </c>
      <c r="AM39" s="338"/>
      <c r="AN39" s="338"/>
      <c r="AO39" s="338"/>
      <c r="AP39" s="338"/>
      <c r="AQ39" s="338"/>
      <c r="AR39" s="338"/>
      <c r="AS39" s="338"/>
      <c r="AT39" s="338"/>
      <c r="AU39" s="338"/>
      <c r="AV39" s="338"/>
      <c r="AW39" s="338"/>
      <c r="AX39" s="338"/>
      <c r="AY39" s="338"/>
    </row>
    <row r="40" spans="1:51" x14ac:dyDescent="0.35">
      <c r="A40" s="219" t="s">
        <v>160</v>
      </c>
      <c r="B40" s="299">
        <v>7425</v>
      </c>
      <c r="C40" s="107">
        <v>0</v>
      </c>
      <c r="D40" s="299">
        <v>7588.3059470353965</v>
      </c>
      <c r="E40" s="282">
        <v>0</v>
      </c>
      <c r="F40" s="299">
        <v>8488.633490061191</v>
      </c>
      <c r="G40" s="282">
        <v>0</v>
      </c>
      <c r="H40" s="299">
        <v>7660.2891774491809</v>
      </c>
      <c r="I40" s="107">
        <v>0</v>
      </c>
      <c r="J40" s="299">
        <v>7128</v>
      </c>
      <c r="K40" s="107">
        <v>0</v>
      </c>
      <c r="AM40" s="338"/>
      <c r="AN40" s="338"/>
      <c r="AO40" s="338"/>
      <c r="AP40" s="338"/>
      <c r="AQ40" s="338"/>
      <c r="AR40" s="338"/>
      <c r="AS40" s="338"/>
      <c r="AT40" s="338"/>
      <c r="AU40" s="338"/>
      <c r="AV40" s="338"/>
      <c r="AW40" s="338"/>
      <c r="AX40" s="338"/>
      <c r="AY40" s="338"/>
    </row>
    <row r="41" spans="1:51" x14ac:dyDescent="0.35">
      <c r="A41" s="219" t="s">
        <v>371</v>
      </c>
      <c r="B41" s="299">
        <v>2305.4851578043481</v>
      </c>
      <c r="C41" s="107">
        <v>0</v>
      </c>
      <c r="D41" s="299">
        <v>2950.5241004259892</v>
      </c>
      <c r="E41" s="282">
        <v>0</v>
      </c>
      <c r="F41" s="299">
        <v>2956.4240892875196</v>
      </c>
      <c r="G41" s="282">
        <v>0</v>
      </c>
      <c r="H41" s="299">
        <v>2928.6961038384643</v>
      </c>
      <c r="I41" s="107">
        <v>0</v>
      </c>
      <c r="J41" s="300">
        <v>2972.3289574617911</v>
      </c>
      <c r="K41" s="107">
        <v>0</v>
      </c>
    </row>
    <row r="42" spans="1:51" x14ac:dyDescent="0.35">
      <c r="A42" s="219" t="s">
        <v>372</v>
      </c>
      <c r="B42" s="299">
        <v>2311.1440837029995</v>
      </c>
      <c r="C42" s="107">
        <v>0</v>
      </c>
      <c r="D42" s="299">
        <v>2958.2144204259894</v>
      </c>
      <c r="E42" s="282">
        <v>0</v>
      </c>
      <c r="F42" s="299">
        <v>2964.1144092875193</v>
      </c>
      <c r="G42" s="282">
        <v>0</v>
      </c>
      <c r="H42" s="299">
        <v>2936.386423838464</v>
      </c>
      <c r="I42" s="107">
        <v>0</v>
      </c>
      <c r="J42" s="300">
        <v>2985.2332774617917</v>
      </c>
      <c r="K42" s="107">
        <v>0</v>
      </c>
    </row>
    <row r="43" spans="1:51" x14ac:dyDescent="0.35">
      <c r="A43" s="208" t="s">
        <v>491</v>
      </c>
      <c r="B43" s="251">
        <v>132053.38520173111</v>
      </c>
      <c r="C43" s="107">
        <v>0.5402868801927444</v>
      </c>
      <c r="D43" s="251">
        <v>121696.11955384781</v>
      </c>
      <c r="E43" s="107">
        <v>0.46584519180038136</v>
      </c>
      <c r="F43" s="251">
        <v>135533.28987964799</v>
      </c>
      <c r="G43" s="107">
        <v>0.37057755963443012</v>
      </c>
      <c r="H43" s="251">
        <v>124242.05513283187</v>
      </c>
      <c r="I43" s="107">
        <v>0.40843438421652545</v>
      </c>
      <c r="J43" s="303">
        <v>125376.138257598</v>
      </c>
      <c r="K43" s="315">
        <v>0.52174122795034639</v>
      </c>
      <c r="L43"/>
    </row>
    <row r="44" spans="1:51" x14ac:dyDescent="0.35">
      <c r="A44" s="207" t="s">
        <v>337</v>
      </c>
      <c r="B44" s="252">
        <f>B40+B41+B43</f>
        <v>141783.87035953547</v>
      </c>
      <c r="C44" s="209"/>
      <c r="D44" s="252">
        <f>D40+D41+D43</f>
        <v>132234.9496013092</v>
      </c>
      <c r="E44" s="252"/>
      <c r="F44" s="252">
        <f>F40+F41+F43</f>
        <v>146978.34745899669</v>
      </c>
      <c r="G44" s="252"/>
      <c r="H44" s="252">
        <f>H40+H41+H43</f>
        <v>134831.04041411952</v>
      </c>
      <c r="I44" s="209"/>
      <c r="J44" s="252">
        <f>J40+J41+J43</f>
        <v>135476.46721505979</v>
      </c>
      <c r="K44" s="252"/>
    </row>
    <row r="45" spans="1:51" x14ac:dyDescent="0.35">
      <c r="A45" s="207" t="s">
        <v>336</v>
      </c>
      <c r="B45" s="252">
        <f>B40+B42+B43</f>
        <v>141789.52928543411</v>
      </c>
      <c r="C45" s="209"/>
      <c r="D45" s="252">
        <f>D40+D42+D43</f>
        <v>132242.63992130919</v>
      </c>
      <c r="E45" s="252"/>
      <c r="F45" s="252">
        <f>F40+F42+F43</f>
        <v>146986.03777899669</v>
      </c>
      <c r="G45" s="252"/>
      <c r="H45" s="252">
        <f>H40+H42+H43</f>
        <v>134838.73073411951</v>
      </c>
      <c r="I45" s="209"/>
      <c r="J45" s="252">
        <f>J40+J42+J43</f>
        <v>135489.37153505979</v>
      </c>
      <c r="K45" s="252"/>
    </row>
    <row r="46" spans="1:51" x14ac:dyDescent="0.35">
      <c r="A46" s="55" t="s">
        <v>340</v>
      </c>
      <c r="B46" s="210"/>
      <c r="C46" s="210"/>
      <c r="D46" s="281"/>
      <c r="E46" s="281"/>
      <c r="F46" s="281"/>
      <c r="G46" s="281"/>
      <c r="H46" s="281"/>
      <c r="I46" s="281"/>
      <c r="J46" s="210"/>
      <c r="K46" s="210"/>
      <c r="L46" s="210"/>
      <c r="M46" s="210"/>
      <c r="N46" s="210"/>
      <c r="O46" s="210"/>
      <c r="P46" s="210"/>
      <c r="Q46" s="210"/>
      <c r="R46" s="210"/>
      <c r="S46" s="210"/>
      <c r="T46" s="210"/>
      <c r="U46" s="210"/>
    </row>
    <row r="47" spans="1:51" ht="14.5" customHeight="1" x14ac:dyDescent="0.35"/>
    <row r="48" spans="1:51" x14ac:dyDescent="0.35">
      <c r="A48" s="340" t="s">
        <v>441</v>
      </c>
      <c r="B48" s="341"/>
      <c r="C48" s="341"/>
      <c r="D48" s="341"/>
      <c r="E48" s="341"/>
      <c r="F48" s="341"/>
      <c r="G48" s="341"/>
    </row>
    <row r="49" spans="1:23" ht="57.65" customHeight="1" x14ac:dyDescent="0.35">
      <c r="A49" s="238"/>
      <c r="B49" s="237" t="s">
        <v>309</v>
      </c>
      <c r="C49" s="237" t="s">
        <v>310</v>
      </c>
      <c r="D49" s="237" t="s">
        <v>311</v>
      </c>
      <c r="E49" s="237" t="s">
        <v>485</v>
      </c>
      <c r="F49" s="237" t="s">
        <v>486</v>
      </c>
      <c r="G49" s="237" t="s">
        <v>516</v>
      </c>
    </row>
    <row r="50" spans="1:23" x14ac:dyDescent="0.35">
      <c r="A50" s="218">
        <v>2019</v>
      </c>
      <c r="B50" s="239">
        <v>7425</v>
      </c>
      <c r="C50" s="239">
        <v>2311</v>
      </c>
      <c r="D50" s="240">
        <v>2305</v>
      </c>
      <c r="E50" s="301">
        <f>41688589.3619708/1000</f>
        <v>41688.5893619708</v>
      </c>
      <c r="F50" s="302">
        <f>89632902.1255/1000</f>
        <v>89632.902125499997</v>
      </c>
      <c r="G50" s="247">
        <f>E50+F50</f>
        <v>131321.4914874708</v>
      </c>
    </row>
    <row r="51" spans="1:23" x14ac:dyDescent="0.35">
      <c r="A51" s="218">
        <v>2024</v>
      </c>
      <c r="B51" s="229">
        <v>7128</v>
      </c>
      <c r="C51" s="239">
        <v>2985.2332774617917</v>
      </c>
      <c r="D51" s="240">
        <v>2972.3289574617911</v>
      </c>
      <c r="E51" s="301">
        <f>39171758.4273145/1000</f>
        <v>39171.758427314497</v>
      </c>
      <c r="F51" s="302">
        <f>71634872.0118657/1000</f>
        <v>71634.872011865707</v>
      </c>
      <c r="G51" s="247">
        <f>E51+F51</f>
        <v>110806.63043918021</v>
      </c>
    </row>
    <row r="52" spans="1:23" x14ac:dyDescent="0.35">
      <c r="A52" s="357" t="s">
        <v>517</v>
      </c>
      <c r="B52" s="357"/>
      <c r="C52" s="357"/>
      <c r="D52" s="357"/>
      <c r="E52" s="357"/>
      <c r="F52" s="357"/>
      <c r="G52" s="357"/>
      <c r="H52" s="357"/>
      <c r="I52" s="357"/>
      <c r="J52" s="357"/>
      <c r="K52" s="357"/>
      <c r="L52" s="357"/>
      <c r="M52" s="357"/>
      <c r="N52" s="357"/>
      <c r="O52" s="357"/>
      <c r="P52" s="357"/>
      <c r="Q52" s="357"/>
    </row>
    <row r="54" spans="1:23" ht="14.5" customHeight="1" x14ac:dyDescent="0.35">
      <c r="A54" s="340" t="s">
        <v>487</v>
      </c>
      <c r="B54" s="341"/>
      <c r="C54" s="341"/>
      <c r="D54" s="341"/>
      <c r="E54" s="341"/>
      <c r="F54" s="341"/>
      <c r="G54" s="341"/>
      <c r="H54" s="341"/>
      <c r="I54" s="341"/>
      <c r="J54" s="341"/>
      <c r="K54" s="341"/>
      <c r="L54" s="341"/>
      <c r="M54" s="341"/>
      <c r="N54" s="341"/>
      <c r="O54" s="341"/>
      <c r="P54" s="341"/>
      <c r="Q54" s="341"/>
      <c r="R54" s="341"/>
      <c r="S54" s="341"/>
      <c r="T54" s="341"/>
      <c r="U54" s="341"/>
    </row>
    <row r="55" spans="1:23" ht="14.5" customHeight="1" x14ac:dyDescent="0.35">
      <c r="A55" s="211"/>
      <c r="B55" s="343">
        <v>2019</v>
      </c>
      <c r="C55" s="344"/>
      <c r="D55" s="344"/>
      <c r="E55" s="349"/>
      <c r="F55" s="343">
        <v>2021</v>
      </c>
      <c r="G55" s="344"/>
      <c r="H55" s="344"/>
      <c r="I55" s="349"/>
      <c r="J55" s="343">
        <f>F55+1</f>
        <v>2022</v>
      </c>
      <c r="K55" s="344"/>
      <c r="L55" s="344"/>
      <c r="M55" s="349"/>
      <c r="N55" s="343">
        <f>J55+1</f>
        <v>2023</v>
      </c>
      <c r="O55" s="344"/>
      <c r="P55" s="344"/>
      <c r="Q55" s="349"/>
      <c r="R55" s="343">
        <f>N55+1</f>
        <v>2024</v>
      </c>
      <c r="S55" s="344"/>
      <c r="T55" s="344"/>
      <c r="U55" s="349"/>
    </row>
    <row r="56" spans="1:23" ht="44.5" customHeight="1" x14ac:dyDescent="0.35">
      <c r="A56" s="205" t="s">
        <v>163</v>
      </c>
      <c r="B56" s="206" t="s">
        <v>341</v>
      </c>
      <c r="C56" s="206" t="s">
        <v>338</v>
      </c>
      <c r="D56" s="206" t="s">
        <v>335</v>
      </c>
      <c r="E56" s="206" t="s">
        <v>342</v>
      </c>
      <c r="F56" s="206" t="s">
        <v>341</v>
      </c>
      <c r="G56" s="206" t="s">
        <v>338</v>
      </c>
      <c r="H56" s="206" t="s">
        <v>335</v>
      </c>
      <c r="I56" s="206" t="s">
        <v>342</v>
      </c>
      <c r="J56" s="206" t="s">
        <v>341</v>
      </c>
      <c r="K56" s="206" t="s">
        <v>338</v>
      </c>
      <c r="L56" s="206" t="s">
        <v>335</v>
      </c>
      <c r="M56" s="206" t="s">
        <v>342</v>
      </c>
      <c r="N56" s="206" t="s">
        <v>341</v>
      </c>
      <c r="O56" s="206" t="s">
        <v>338</v>
      </c>
      <c r="P56" s="206" t="s">
        <v>335</v>
      </c>
      <c r="Q56" s="212" t="s">
        <v>342</v>
      </c>
      <c r="R56" s="206" t="s">
        <v>341</v>
      </c>
      <c r="S56" s="206" t="s">
        <v>338</v>
      </c>
      <c r="T56" s="206" t="s">
        <v>335</v>
      </c>
      <c r="U56" s="212" t="s">
        <v>342</v>
      </c>
    </row>
    <row r="57" spans="1:23" x14ac:dyDescent="0.35">
      <c r="A57" s="220" t="s">
        <v>33</v>
      </c>
      <c r="B57" s="251">
        <v>9550.8941126253994</v>
      </c>
      <c r="C57" s="107">
        <v>1.1779562809758198E-2</v>
      </c>
      <c r="D57" s="304">
        <v>2.1184810100116915</v>
      </c>
      <c r="E57" s="250">
        <v>0</v>
      </c>
      <c r="F57" s="251">
        <v>9237.4448956072956</v>
      </c>
      <c r="G57" s="107">
        <v>1.2176961017056339E-2</v>
      </c>
      <c r="H57" s="304">
        <v>2.0489549315078905</v>
      </c>
      <c r="I57" s="251">
        <v>0</v>
      </c>
      <c r="J57" s="251">
        <v>10043.312035532412</v>
      </c>
      <c r="K57" s="107">
        <v>0</v>
      </c>
      <c r="L57" s="304">
        <v>2.2277040844554676</v>
      </c>
      <c r="M57" s="251">
        <v>0</v>
      </c>
      <c r="N57" s="251">
        <v>9024.7550917825101</v>
      </c>
      <c r="O57" s="107">
        <v>3.439952358182858E-2</v>
      </c>
      <c r="P57" s="304">
        <v>2.0017782687669334</v>
      </c>
      <c r="Q57" s="251">
        <v>0</v>
      </c>
      <c r="R57" s="251">
        <v>8735.7837457026562</v>
      </c>
      <c r="S57" s="107">
        <v>3.662953196321312E-2</v>
      </c>
      <c r="T57" s="304">
        <v>1.9376816196062603</v>
      </c>
      <c r="U57" s="250">
        <v>0</v>
      </c>
    </row>
    <row r="58" spans="1:23" x14ac:dyDescent="0.35">
      <c r="A58" s="220" t="s">
        <v>34</v>
      </c>
      <c r="B58" s="251">
        <v>107767.19469821568</v>
      </c>
      <c r="C58" s="107">
        <v>0.56130053353350851</v>
      </c>
      <c r="D58" s="304">
        <v>3.6106949275440163</v>
      </c>
      <c r="E58" s="251">
        <v>1830.1620921000003</v>
      </c>
      <c r="F58" s="251">
        <v>95744.839615206947</v>
      </c>
      <c r="G58" s="107">
        <v>0.46514254836902286</v>
      </c>
      <c r="H58" s="304">
        <v>3.1923391339524665</v>
      </c>
      <c r="I58" s="251">
        <v>1646.0591235046177</v>
      </c>
      <c r="J58" s="251">
        <v>109691.62744114219</v>
      </c>
      <c r="K58" s="107">
        <v>0.34737793350611113</v>
      </c>
      <c r="L58" s="304">
        <v>3.6573550737002356</v>
      </c>
      <c r="M58" s="251">
        <v>1786.1769422297129</v>
      </c>
      <c r="N58" s="251">
        <v>99311.311510868225</v>
      </c>
      <c r="O58" s="107">
        <v>0.38229416546410477</v>
      </c>
      <c r="P58" s="304">
        <v>3.3112529871524754</v>
      </c>
      <c r="Q58" s="251">
        <v>1565.8914036697115</v>
      </c>
      <c r="R58" s="251">
        <v>98711.88740150175</v>
      </c>
      <c r="S58" s="107">
        <v>0.54641330753559825</v>
      </c>
      <c r="T58" s="304">
        <v>3.2912668965197507</v>
      </c>
      <c r="U58" s="251">
        <v>1541.2181715800002</v>
      </c>
    </row>
    <row r="59" spans="1:23" x14ac:dyDescent="0.35">
      <c r="A59" s="220" t="s">
        <v>35</v>
      </c>
      <c r="B59" s="251">
        <v>2107.7348564413878</v>
      </c>
      <c r="C59" s="107">
        <v>0.47372732463050254</v>
      </c>
      <c r="D59" s="304">
        <v>2.2982556536147429</v>
      </c>
      <c r="E59" s="251">
        <v>95.754858220000003</v>
      </c>
      <c r="F59" s="251">
        <v>3229.3812255269513</v>
      </c>
      <c r="G59" s="107">
        <v>5.9452978705774914E-2</v>
      </c>
      <c r="H59" s="304">
        <v>3.5212890447594174</v>
      </c>
      <c r="I59" s="250">
        <v>0</v>
      </c>
      <c r="J59" s="251">
        <v>3455.2302162636938</v>
      </c>
      <c r="K59" s="107">
        <v>0.2411198458649737</v>
      </c>
      <c r="L59" s="304">
        <v>3.7675528090263612</v>
      </c>
      <c r="M59" s="251">
        <v>91.079440200000008</v>
      </c>
      <c r="N59" s="251">
        <v>3097.2394974674157</v>
      </c>
      <c r="O59" s="107">
        <v>0.25646029744325843</v>
      </c>
      <c r="P59" s="304">
        <v>3.3772028601697692</v>
      </c>
      <c r="Q59" s="251">
        <v>91.079440200000008</v>
      </c>
      <c r="R59" s="251">
        <v>3307.0273939338131</v>
      </c>
      <c r="S59" s="107">
        <v>0.51609496682446099</v>
      </c>
      <c r="T59" s="304">
        <v>3.6059537477116099</v>
      </c>
      <c r="U59" s="251">
        <v>44.006822020000008</v>
      </c>
    </row>
    <row r="60" spans="1:23" x14ac:dyDescent="0.35">
      <c r="A60" s="220" t="s">
        <v>36</v>
      </c>
      <c r="B60" s="251">
        <v>8310.6267780128692</v>
      </c>
      <c r="C60" s="107">
        <v>2.0592408705134558E-2</v>
      </c>
      <c r="D60" s="304">
        <v>2.4312604265744131</v>
      </c>
      <c r="E60" s="251">
        <v>3.8797979999999996E-2</v>
      </c>
      <c r="F60" s="251">
        <v>8323.095208064542</v>
      </c>
      <c r="G60" s="107">
        <v>1.7090063210000655E-2</v>
      </c>
      <c r="H60" s="304">
        <v>2.3286785126018152</v>
      </c>
      <c r="I60" s="250">
        <v>0</v>
      </c>
      <c r="J60" s="251">
        <v>8752.1522410425005</v>
      </c>
      <c r="K60" s="107">
        <v>1.6252256506878768E-2</v>
      </c>
      <c r="L60" s="304">
        <v>2.4487223026101717</v>
      </c>
      <c r="M60" s="251">
        <v>0</v>
      </c>
      <c r="N60" s="251">
        <v>8182.0699248268311</v>
      </c>
      <c r="O60" s="107">
        <v>0.11841504914706101</v>
      </c>
      <c r="P60" s="304">
        <v>2.2892217313684293</v>
      </c>
      <c r="Q60" s="251">
        <v>0</v>
      </c>
      <c r="R60" s="251">
        <v>7758.3135124572636</v>
      </c>
      <c r="S60" s="107">
        <v>0.22461993102646702</v>
      </c>
      <c r="T60" s="304">
        <v>2.170660976337524</v>
      </c>
      <c r="U60" s="250">
        <v>0</v>
      </c>
    </row>
    <row r="61" spans="1:23" x14ac:dyDescent="0.35">
      <c r="A61" s="220" t="s">
        <v>357</v>
      </c>
      <c r="B61" s="305">
        <v>5638.2060894316382</v>
      </c>
      <c r="C61" s="306">
        <v>0.25903619941134876</v>
      </c>
      <c r="D61" s="307">
        <v>5.1187502003499272</v>
      </c>
      <c r="E61" s="308">
        <v>0</v>
      </c>
      <c r="F61" s="305">
        <v>6325.5253613077039</v>
      </c>
      <c r="G61" s="306">
        <v>0.42452998964289929</v>
      </c>
      <c r="H61" s="307">
        <v>2.7043971175905477</v>
      </c>
      <c r="I61" s="308">
        <v>0</v>
      </c>
      <c r="J61" s="305">
        <v>5569.9843970912443</v>
      </c>
      <c r="K61" s="306">
        <v>0.38144192367223256</v>
      </c>
      <c r="L61" s="307">
        <v>2.3813752831754913</v>
      </c>
      <c r="M61" s="305">
        <v>0</v>
      </c>
      <c r="N61" s="305">
        <v>5831.3977535853719</v>
      </c>
      <c r="O61" s="306">
        <v>0.28844831244752872</v>
      </c>
      <c r="P61" s="307">
        <v>2.4931392059204369</v>
      </c>
      <c r="Q61" s="305">
        <v>0</v>
      </c>
      <c r="R61" s="305">
        <v>7158.0986259272358</v>
      </c>
      <c r="S61" s="306">
        <v>3.2723150670350108E-2</v>
      </c>
      <c r="T61" s="307">
        <v>3.0603531225720104</v>
      </c>
      <c r="U61" s="308">
        <v>0</v>
      </c>
    </row>
    <row r="62" spans="1:23" x14ac:dyDescent="0.35">
      <c r="A62" s="207" t="s">
        <v>337</v>
      </c>
      <c r="B62" s="252">
        <v>133374.65653472696</v>
      </c>
      <c r="C62" s="209">
        <v>0.47409618720801333</v>
      </c>
      <c r="D62" s="309">
        <v>3.3518081335575642</v>
      </c>
      <c r="E62" s="310">
        <v>1925.9557483000003</v>
      </c>
      <c r="F62" s="252">
        <v>122860.28630571342</v>
      </c>
      <c r="G62" s="209">
        <v>0.38797806764137127</v>
      </c>
      <c r="H62" s="309">
        <v>2.9726168167387077</v>
      </c>
      <c r="I62" s="310">
        <v>1646.0591235046177</v>
      </c>
      <c r="J62" s="252">
        <v>137512.30633107203</v>
      </c>
      <c r="K62" s="209">
        <v>0.29964185989184217</v>
      </c>
      <c r="L62" s="309">
        <v>3.327123894951074</v>
      </c>
      <c r="M62" s="310">
        <v>1877.2563824297129</v>
      </c>
      <c r="N62" s="252">
        <v>125446.77377853036</v>
      </c>
      <c r="O62" s="209">
        <v>0.33258598041532239</v>
      </c>
      <c r="P62" s="309">
        <v>3.0351971377616289</v>
      </c>
      <c r="Q62" s="310">
        <v>1656.9708438697114</v>
      </c>
      <c r="R62" s="252">
        <v>125671.11067952271</v>
      </c>
      <c r="S62" s="209">
        <v>0.46105364887630723</v>
      </c>
      <c r="T62" s="309">
        <v>3.0406249913387038</v>
      </c>
      <c r="U62" s="310">
        <v>1585.2249936000003</v>
      </c>
      <c r="W62" s="316"/>
    </row>
    <row r="63" spans="1:23" x14ac:dyDescent="0.35">
      <c r="A63" s="55" t="s">
        <v>340</v>
      </c>
    </row>
    <row r="65" spans="1:17" ht="40" customHeight="1" x14ac:dyDescent="0.35">
      <c r="A65" s="342" t="s">
        <v>164</v>
      </c>
      <c r="B65" s="342"/>
      <c r="C65" s="342"/>
      <c r="D65" s="342"/>
      <c r="E65" s="342"/>
      <c r="F65" s="342"/>
      <c r="G65" s="342"/>
      <c r="H65" s="342"/>
      <c r="I65" s="342"/>
      <c r="J65" s="342"/>
      <c r="K65" s="342"/>
      <c r="L65" s="342"/>
      <c r="M65" s="342"/>
      <c r="N65" s="342"/>
      <c r="O65" s="342"/>
      <c r="P65" s="342"/>
      <c r="Q65" s="342"/>
    </row>
    <row r="66" spans="1:17" ht="29" x14ac:dyDescent="0.35">
      <c r="A66" s="164" t="s">
        <v>165</v>
      </c>
      <c r="B66" s="159" t="s">
        <v>166</v>
      </c>
      <c r="C66" s="159" t="s">
        <v>537</v>
      </c>
    </row>
    <row r="67" spans="1:17" x14ac:dyDescent="0.35">
      <c r="A67" s="219" t="s">
        <v>167</v>
      </c>
      <c r="B67" s="32">
        <v>1</v>
      </c>
      <c r="C67" s="239">
        <v>155933</v>
      </c>
    </row>
    <row r="68" spans="1:17" x14ac:dyDescent="0.35">
      <c r="A68" s="219" t="s">
        <v>168</v>
      </c>
      <c r="B68" s="32">
        <v>1</v>
      </c>
      <c r="C68" s="239">
        <v>176286</v>
      </c>
    </row>
    <row r="69" spans="1:17" x14ac:dyDescent="0.35">
      <c r="G69" s="24"/>
      <c r="H69" s="24"/>
      <c r="I69" s="24"/>
      <c r="J69" s="24"/>
      <c r="K69" s="24"/>
      <c r="L69" s="24"/>
      <c r="M69" s="24"/>
    </row>
    <row r="70" spans="1:17" x14ac:dyDescent="0.35">
      <c r="G70" s="24"/>
      <c r="H70" s="24"/>
      <c r="I70" s="24"/>
      <c r="J70" s="24"/>
      <c r="K70" s="24"/>
      <c r="L70" s="24"/>
      <c r="M70" s="24"/>
      <c r="O70" s="4"/>
      <c r="P70" s="4"/>
      <c r="Q70" s="4"/>
    </row>
    <row r="71" spans="1:17" x14ac:dyDescent="0.35">
      <c r="A71" s="24"/>
      <c r="B71" s="24"/>
      <c r="C71" s="24"/>
      <c r="D71" s="24"/>
      <c r="E71" s="24"/>
      <c r="F71" s="24"/>
      <c r="G71" s="24"/>
      <c r="H71" s="24"/>
      <c r="I71" s="24"/>
      <c r="J71" s="24"/>
      <c r="K71" s="24"/>
      <c r="L71" s="24"/>
      <c r="M71" s="24"/>
    </row>
    <row r="72" spans="1:17" ht="53.15" customHeight="1" x14ac:dyDescent="0.35">
      <c r="D72" s="4"/>
      <c r="E72" s="4"/>
      <c r="F72" s="4"/>
      <c r="G72" s="24"/>
      <c r="H72" s="24"/>
      <c r="I72" s="24"/>
      <c r="J72" s="24"/>
      <c r="K72" s="24"/>
      <c r="L72" s="24"/>
      <c r="M72" s="24"/>
    </row>
    <row r="73" spans="1:17" x14ac:dyDescent="0.35">
      <c r="G73" s="24"/>
      <c r="H73" s="24"/>
      <c r="I73" s="24"/>
      <c r="J73" s="24"/>
      <c r="K73" s="24"/>
      <c r="L73" s="24"/>
      <c r="M73" s="24"/>
    </row>
    <row r="74" spans="1:17" x14ac:dyDescent="0.35">
      <c r="G74" s="4"/>
      <c r="H74" s="4"/>
      <c r="I74" s="4"/>
      <c r="J74" s="4"/>
      <c r="K74" s="4"/>
      <c r="L74" s="4"/>
      <c r="M74" s="4"/>
    </row>
    <row r="86" spans="1:14" ht="43.5" customHeight="1" x14ac:dyDescent="0.35">
      <c r="N86" s="4"/>
    </row>
    <row r="91" spans="1:14" x14ac:dyDescent="0.35">
      <c r="A91" s="28"/>
      <c r="B91" s="28"/>
      <c r="C91" s="28"/>
      <c r="D91" s="28"/>
      <c r="E91" s="28"/>
      <c r="F91" s="28"/>
      <c r="G91" s="28"/>
      <c r="H91" s="28"/>
      <c r="I91" s="28"/>
      <c r="J91" s="28"/>
      <c r="K91" s="28"/>
      <c r="L91" s="28"/>
      <c r="M91" s="28"/>
    </row>
  </sheetData>
  <mergeCells count="46">
    <mergeCell ref="A54:U54"/>
    <mergeCell ref="B55:E55"/>
    <mergeCell ref="F55:I55"/>
    <mergeCell ref="J55:M55"/>
    <mergeCell ref="N55:Q55"/>
    <mergeCell ref="R55:U55"/>
    <mergeCell ref="A7:Q7"/>
    <mergeCell ref="A8:Q14"/>
    <mergeCell ref="A21:Q21"/>
    <mergeCell ref="A22:Q22"/>
    <mergeCell ref="B23:C23"/>
    <mergeCell ref="D23:G23"/>
    <mergeCell ref="C15:M15"/>
    <mergeCell ref="A16:A18"/>
    <mergeCell ref="C16:M16"/>
    <mergeCell ref="B17:B18"/>
    <mergeCell ref="C17:M17"/>
    <mergeCell ref="C18:M18"/>
    <mergeCell ref="C19:M19"/>
    <mergeCell ref="A20:Q20"/>
    <mergeCell ref="B27:C27"/>
    <mergeCell ref="AM39:AY39"/>
    <mergeCell ref="AM40:AY40"/>
    <mergeCell ref="B38:C38"/>
    <mergeCell ref="D38:E38"/>
    <mergeCell ref="F38:G38"/>
    <mergeCell ref="H38:I38"/>
    <mergeCell ref="J38:K38"/>
    <mergeCell ref="B28:C28"/>
    <mergeCell ref="A37:K37"/>
    <mergeCell ref="A52:Q52"/>
    <mergeCell ref="A65:Q65"/>
    <mergeCell ref="D24:G24"/>
    <mergeCell ref="D25:G25"/>
    <mergeCell ref="D26:G26"/>
    <mergeCell ref="D27:G27"/>
    <mergeCell ref="D28:G28"/>
    <mergeCell ref="A35:C35"/>
    <mergeCell ref="A33:Q33"/>
    <mergeCell ref="A30:Q30"/>
    <mergeCell ref="A48:G48"/>
    <mergeCell ref="B24:C24"/>
    <mergeCell ref="B25:C25"/>
    <mergeCell ref="B26:C26"/>
    <mergeCell ref="A31:Q31"/>
    <mergeCell ref="A32:Q32"/>
  </mergeCells>
  <printOptions gridLines="1"/>
  <pageMargins left="0.7" right="0.7" top="0.75" bottom="0.75" header="0.3" footer="0.3"/>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B15A3-EB0B-4677-B905-8BC02EF5199B}">
  <sheetPr codeName="Sheet7">
    <tabColor rgb="FFFFA7A7"/>
  </sheetPr>
  <dimension ref="A1:Q35"/>
  <sheetViews>
    <sheetView topLeftCell="A20" zoomScale="85" zoomScaleNormal="85" workbookViewId="0">
      <selection activeCell="F26" sqref="F26"/>
    </sheetView>
  </sheetViews>
  <sheetFormatPr defaultColWidth="8.7265625" defaultRowHeight="14.5" x14ac:dyDescent="0.35"/>
  <cols>
    <col min="1" max="1" width="19.54296875" style="1" customWidth="1"/>
    <col min="2" max="2" width="8.1796875" style="1" customWidth="1"/>
    <col min="3" max="3" width="10.81640625" style="1" customWidth="1"/>
    <col min="4" max="4" width="8.1796875" style="1" customWidth="1"/>
    <col min="5" max="5" width="18.81640625" style="1" customWidth="1"/>
    <col min="6" max="6" width="20.1796875" style="1" customWidth="1"/>
    <col min="7" max="7" width="20.453125" style="1" customWidth="1"/>
    <col min="8" max="14" width="8.1796875" style="1" customWidth="1"/>
    <col min="15" max="15" width="15.453125" style="1" customWidth="1"/>
    <col min="16" max="17" width="8.1796875" style="1" customWidth="1"/>
    <col min="18" max="16384" width="8.7265625" style="1"/>
  </cols>
  <sheetData>
    <row r="1" spans="1:17" x14ac:dyDescent="0.35">
      <c r="B1" s="3" t="s">
        <v>0</v>
      </c>
      <c r="C1" s="3"/>
      <c r="N1" s="3" t="s">
        <v>115</v>
      </c>
      <c r="O1" s="3"/>
      <c r="P1" s="5" t="s">
        <v>116</v>
      </c>
    </row>
    <row r="2" spans="1:17" x14ac:dyDescent="0.35">
      <c r="A2"/>
      <c r="B2" s="3" t="s">
        <v>396</v>
      </c>
      <c r="C2" s="3"/>
      <c r="N2" s="3" t="s">
        <v>117</v>
      </c>
      <c r="O2" s="3"/>
      <c r="P2" s="5" t="s">
        <v>19</v>
      </c>
    </row>
    <row r="4" spans="1:17" x14ac:dyDescent="0.35">
      <c r="A4" s="3"/>
    </row>
    <row r="5" spans="1:17" x14ac:dyDescent="0.35">
      <c r="A5" s="3"/>
    </row>
    <row r="6" spans="1:17" ht="21" customHeight="1" x14ac:dyDescent="0.35"/>
    <row r="7" spans="1:17" ht="14.5" customHeight="1" x14ac:dyDescent="0.35">
      <c r="A7" s="352" t="s">
        <v>133</v>
      </c>
      <c r="B7" s="352"/>
      <c r="C7" s="352"/>
      <c r="D7" s="352"/>
      <c r="E7" s="352"/>
      <c r="F7" s="352"/>
      <c r="G7" s="352"/>
      <c r="H7" s="352"/>
      <c r="I7" s="352"/>
      <c r="J7" s="352"/>
      <c r="K7" s="352"/>
      <c r="L7" s="352"/>
      <c r="M7" s="352"/>
      <c r="N7" s="352"/>
      <c r="O7" s="352"/>
      <c r="P7" s="352"/>
      <c r="Q7" s="352"/>
    </row>
    <row r="8" spans="1:17" ht="14.5" customHeight="1" x14ac:dyDescent="0.35">
      <c r="A8" s="318" t="s">
        <v>518</v>
      </c>
      <c r="B8" s="318"/>
      <c r="C8" s="318"/>
      <c r="D8" s="318"/>
      <c r="E8" s="318"/>
      <c r="F8" s="318"/>
      <c r="G8" s="318"/>
      <c r="H8" s="318"/>
      <c r="I8" s="318"/>
      <c r="J8" s="318"/>
      <c r="K8" s="318"/>
      <c r="L8" s="318"/>
      <c r="M8" s="318"/>
      <c r="N8" s="318"/>
      <c r="O8" s="318"/>
      <c r="P8" s="318"/>
      <c r="Q8" s="318"/>
    </row>
    <row r="9" spans="1:17" x14ac:dyDescent="0.35">
      <c r="A9" s="318"/>
      <c r="B9" s="318"/>
      <c r="C9" s="318"/>
      <c r="D9" s="318"/>
      <c r="E9" s="318"/>
      <c r="F9" s="318"/>
      <c r="G9" s="318"/>
      <c r="H9" s="318"/>
      <c r="I9" s="318"/>
      <c r="J9" s="318"/>
      <c r="K9" s="318"/>
      <c r="L9" s="318"/>
      <c r="M9" s="318"/>
      <c r="N9" s="318"/>
      <c r="O9" s="318"/>
      <c r="P9" s="318"/>
      <c r="Q9" s="318"/>
    </row>
    <row r="10" spans="1:17" x14ac:dyDescent="0.35">
      <c r="A10" s="318"/>
      <c r="B10" s="318"/>
      <c r="C10" s="318"/>
      <c r="D10" s="318"/>
      <c r="E10" s="318"/>
      <c r="F10" s="318"/>
      <c r="G10" s="318"/>
      <c r="H10" s="318"/>
      <c r="I10" s="318"/>
      <c r="J10" s="318"/>
      <c r="K10" s="318"/>
      <c r="L10" s="318"/>
      <c r="M10" s="318"/>
      <c r="N10" s="318"/>
      <c r="O10" s="318"/>
      <c r="P10" s="318"/>
      <c r="Q10" s="318"/>
    </row>
    <row r="11" spans="1:17" x14ac:dyDescent="0.35">
      <c r="A11" s="318"/>
      <c r="B11" s="318"/>
      <c r="C11" s="318"/>
      <c r="D11" s="318"/>
      <c r="E11" s="318"/>
      <c r="F11" s="318"/>
      <c r="G11" s="318"/>
      <c r="H11" s="318"/>
      <c r="I11" s="318"/>
      <c r="J11" s="318"/>
      <c r="K11" s="318"/>
      <c r="L11" s="318"/>
      <c r="M11" s="318"/>
      <c r="N11" s="318"/>
      <c r="O11" s="318"/>
      <c r="P11" s="318"/>
      <c r="Q11" s="318"/>
    </row>
    <row r="12" spans="1:17" x14ac:dyDescent="0.35">
      <c r="A12" s="318"/>
      <c r="B12" s="318"/>
      <c r="C12" s="318"/>
      <c r="D12" s="318"/>
      <c r="E12" s="318"/>
      <c r="F12" s="318"/>
      <c r="G12" s="318"/>
      <c r="H12" s="318"/>
      <c r="I12" s="318"/>
      <c r="J12" s="318"/>
      <c r="K12" s="318"/>
      <c r="L12" s="318"/>
      <c r="M12" s="318"/>
      <c r="N12" s="318"/>
      <c r="O12" s="318"/>
      <c r="P12" s="318"/>
      <c r="Q12" s="318"/>
    </row>
    <row r="13" spans="1:17" x14ac:dyDescent="0.35">
      <c r="A13" s="318"/>
      <c r="B13" s="318"/>
      <c r="C13" s="318"/>
      <c r="D13" s="318"/>
      <c r="E13" s="318"/>
      <c r="F13" s="318"/>
      <c r="G13" s="318"/>
      <c r="H13" s="318"/>
      <c r="I13" s="318"/>
      <c r="J13" s="318"/>
      <c r="K13" s="318"/>
      <c r="L13" s="318"/>
      <c r="M13" s="318"/>
      <c r="N13" s="318"/>
      <c r="O13" s="318"/>
      <c r="P13" s="318"/>
      <c r="Q13" s="318"/>
    </row>
    <row r="14" spans="1:17" x14ac:dyDescent="0.35">
      <c r="A14" s="318"/>
      <c r="B14" s="318"/>
      <c r="C14" s="318"/>
      <c r="D14" s="318"/>
      <c r="E14" s="318"/>
      <c r="F14" s="318"/>
      <c r="G14" s="318"/>
      <c r="H14" s="318"/>
      <c r="I14" s="318"/>
      <c r="J14" s="318"/>
      <c r="K14" s="318"/>
      <c r="L14" s="318"/>
      <c r="M14" s="318"/>
      <c r="N14" s="318"/>
      <c r="O14" s="318"/>
      <c r="P14" s="318"/>
      <c r="Q14" s="318"/>
    </row>
    <row r="15" spans="1:17" ht="14.5" customHeight="1" x14ac:dyDescent="0.35">
      <c r="A15" s="318"/>
      <c r="B15" s="318"/>
      <c r="C15" s="318"/>
      <c r="D15" s="318"/>
      <c r="E15" s="318"/>
      <c r="F15" s="318"/>
      <c r="G15" s="318"/>
      <c r="H15" s="318"/>
      <c r="I15" s="318"/>
      <c r="J15" s="318"/>
      <c r="K15" s="318"/>
      <c r="L15" s="318"/>
      <c r="M15" s="318"/>
      <c r="N15" s="318"/>
      <c r="O15" s="318"/>
      <c r="P15" s="318"/>
      <c r="Q15" s="318"/>
    </row>
    <row r="16" spans="1:17" x14ac:dyDescent="0.35">
      <c r="A16" s="318"/>
      <c r="B16" s="318"/>
      <c r="C16" s="318"/>
      <c r="D16" s="318"/>
      <c r="E16" s="318"/>
      <c r="F16" s="318"/>
      <c r="G16" s="318"/>
      <c r="H16" s="318"/>
      <c r="I16" s="318"/>
      <c r="J16" s="318"/>
      <c r="K16" s="318"/>
      <c r="L16" s="318"/>
      <c r="M16" s="318"/>
      <c r="N16" s="318"/>
      <c r="O16" s="318"/>
      <c r="P16" s="318"/>
      <c r="Q16" s="318"/>
    </row>
    <row r="17" spans="1:17" x14ac:dyDescent="0.35">
      <c r="A17" s="318"/>
      <c r="B17" s="318"/>
      <c r="C17" s="318"/>
      <c r="D17" s="318"/>
      <c r="E17" s="318"/>
      <c r="F17" s="318"/>
      <c r="G17" s="318"/>
      <c r="H17" s="318"/>
      <c r="I17" s="318"/>
      <c r="J17" s="318"/>
      <c r="K17" s="318"/>
      <c r="L17" s="318"/>
      <c r="M17" s="318"/>
      <c r="N17" s="318"/>
      <c r="O17" s="318"/>
      <c r="P17" s="318"/>
      <c r="Q17" s="318"/>
    </row>
    <row r="18" spans="1:17" ht="14.5" customHeight="1" x14ac:dyDescent="0.35">
      <c r="A18" s="318"/>
      <c r="B18" s="318"/>
      <c r="C18" s="318"/>
      <c r="D18" s="318"/>
      <c r="E18" s="318"/>
      <c r="F18" s="318"/>
      <c r="G18" s="318"/>
      <c r="H18" s="318"/>
      <c r="I18" s="318"/>
      <c r="J18" s="318"/>
      <c r="K18" s="318"/>
      <c r="L18" s="318"/>
      <c r="M18" s="318"/>
      <c r="N18" s="318"/>
      <c r="O18" s="318"/>
      <c r="P18" s="318"/>
      <c r="Q18" s="318"/>
    </row>
    <row r="19" spans="1:17" ht="29.5" customHeight="1" x14ac:dyDescent="0.35">
      <c r="A19" s="318"/>
      <c r="B19" s="318"/>
      <c r="C19" s="318"/>
      <c r="D19" s="318"/>
      <c r="E19" s="318"/>
      <c r="F19" s="318"/>
      <c r="G19" s="318"/>
      <c r="H19" s="318"/>
      <c r="I19" s="318"/>
      <c r="J19" s="318"/>
      <c r="K19" s="318"/>
      <c r="L19" s="318"/>
      <c r="M19" s="318"/>
      <c r="N19" s="318"/>
      <c r="O19" s="318"/>
      <c r="P19" s="318"/>
      <c r="Q19" s="318"/>
    </row>
    <row r="20" spans="1:17" ht="50.5" customHeight="1" x14ac:dyDescent="0.35">
      <c r="A20" s="318"/>
      <c r="B20" s="318"/>
      <c r="C20" s="318"/>
      <c r="D20" s="318"/>
      <c r="E20" s="318"/>
      <c r="F20" s="318"/>
      <c r="G20" s="318"/>
      <c r="H20" s="318"/>
      <c r="I20" s="318"/>
      <c r="J20" s="318"/>
      <c r="K20" s="318"/>
      <c r="L20" s="318"/>
      <c r="M20" s="318"/>
      <c r="N20" s="318"/>
      <c r="O20" s="318"/>
      <c r="P20" s="318"/>
      <c r="Q20" s="318"/>
    </row>
    <row r="21" spans="1:17" ht="52.5" hidden="1" customHeight="1" x14ac:dyDescent="0.35">
      <c r="A21" s="318"/>
      <c r="B21" s="318"/>
      <c r="C21" s="318"/>
      <c r="D21" s="318"/>
      <c r="E21" s="318"/>
      <c r="F21" s="318"/>
      <c r="G21" s="318"/>
      <c r="H21" s="318"/>
      <c r="I21" s="318"/>
      <c r="J21" s="318"/>
      <c r="K21" s="318"/>
      <c r="L21" s="318"/>
      <c r="M21" s="318"/>
      <c r="N21" s="318"/>
      <c r="O21" s="318"/>
      <c r="P21" s="318"/>
      <c r="Q21" s="318"/>
    </row>
    <row r="22" spans="1:17" ht="14.5" customHeight="1" x14ac:dyDescent="0.35">
      <c r="A22" s="352" t="s">
        <v>134</v>
      </c>
      <c r="B22" s="352"/>
      <c r="C22" s="352"/>
      <c r="D22" s="17"/>
      <c r="E22" s="17"/>
      <c r="F22" s="17"/>
      <c r="G22" s="17"/>
      <c r="H22" s="17"/>
      <c r="I22" s="17"/>
      <c r="J22" s="17"/>
      <c r="K22" s="17"/>
      <c r="L22" s="17"/>
      <c r="M22" s="17"/>
      <c r="N22" s="17"/>
      <c r="O22" s="17"/>
      <c r="P22" s="17"/>
      <c r="Q22" s="17"/>
    </row>
    <row r="23" spans="1:17" ht="70.5" customHeight="1" x14ac:dyDescent="0.35">
      <c r="A23" s="318" t="s">
        <v>483</v>
      </c>
      <c r="B23" s="318"/>
      <c r="C23" s="318"/>
      <c r="D23" s="318"/>
      <c r="E23" s="318"/>
      <c r="F23" s="318"/>
      <c r="G23" s="318"/>
      <c r="H23" s="318"/>
      <c r="I23" s="318"/>
      <c r="J23" s="318"/>
      <c r="K23" s="318"/>
      <c r="L23" s="318"/>
      <c r="M23" s="318"/>
      <c r="N23" s="318"/>
      <c r="O23" s="318"/>
      <c r="P23" s="318"/>
      <c r="Q23" s="318"/>
    </row>
    <row r="24" spans="1:17" x14ac:dyDescent="0.35">
      <c r="A24" s="385" t="s">
        <v>135</v>
      </c>
      <c r="B24" s="385"/>
      <c r="C24" s="385"/>
      <c r="D24" s="385"/>
      <c r="E24" s="385"/>
      <c r="F24" s="385"/>
      <c r="G24" s="385"/>
    </row>
    <row r="25" spans="1:17" ht="17.5" customHeight="1" x14ac:dyDescent="0.35">
      <c r="A25" s="36" t="s">
        <v>136</v>
      </c>
      <c r="B25" s="386" t="s">
        <v>137</v>
      </c>
      <c r="C25" s="386"/>
      <c r="D25" s="382" t="s">
        <v>468</v>
      </c>
      <c r="E25" s="382"/>
      <c r="F25" s="36" t="s">
        <v>138</v>
      </c>
      <c r="G25" s="36" t="s">
        <v>139</v>
      </c>
    </row>
    <row r="26" spans="1:17" ht="26.5" customHeight="1" x14ac:dyDescent="0.35">
      <c r="A26" s="379" t="s">
        <v>140</v>
      </c>
      <c r="B26" s="381" t="s">
        <v>141</v>
      </c>
      <c r="C26" s="381"/>
      <c r="D26" s="383">
        <v>35.700000000000003</v>
      </c>
      <c r="E26" s="384"/>
      <c r="F26" s="168" t="s">
        <v>142</v>
      </c>
      <c r="G26" s="35" t="s">
        <v>143</v>
      </c>
    </row>
    <row r="27" spans="1:17" ht="28" customHeight="1" x14ac:dyDescent="0.35">
      <c r="A27" s="380"/>
      <c r="B27" s="381" t="s">
        <v>144</v>
      </c>
      <c r="C27" s="381"/>
      <c r="D27" s="378">
        <v>92.5</v>
      </c>
      <c r="E27" s="378"/>
      <c r="F27" s="168" t="s">
        <v>145</v>
      </c>
      <c r="G27" s="35" t="s">
        <v>146</v>
      </c>
    </row>
    <row r="28" spans="1:17" ht="29.5" customHeight="1" x14ac:dyDescent="0.35">
      <c r="A28" s="380"/>
      <c r="B28" s="381" t="s">
        <v>147</v>
      </c>
      <c r="C28" s="381"/>
      <c r="D28" s="378">
        <v>32.299999999999997</v>
      </c>
      <c r="E28" s="378"/>
      <c r="F28" s="168" t="s">
        <v>145</v>
      </c>
      <c r="G28" s="35" t="s">
        <v>148</v>
      </c>
    </row>
    <row r="29" spans="1:17" ht="26.5" customHeight="1" x14ac:dyDescent="0.35">
      <c r="A29" s="380"/>
      <c r="B29" s="381" t="s">
        <v>149</v>
      </c>
      <c r="C29" s="381"/>
      <c r="D29" s="378">
        <v>187.9</v>
      </c>
      <c r="E29" s="378"/>
      <c r="F29" s="168" t="s">
        <v>145</v>
      </c>
      <c r="G29" s="35" t="s">
        <v>150</v>
      </c>
    </row>
    <row r="30" spans="1:17" ht="27.65" customHeight="1" x14ac:dyDescent="0.35">
      <c r="A30" s="380" t="s">
        <v>151</v>
      </c>
      <c r="B30" s="381" t="s">
        <v>149</v>
      </c>
      <c r="C30" s="381"/>
      <c r="D30" s="378">
        <v>25.7</v>
      </c>
      <c r="E30" s="378"/>
      <c r="F30" s="168" t="s">
        <v>145</v>
      </c>
      <c r="G30" s="35" t="s">
        <v>150</v>
      </c>
    </row>
    <row r="31" spans="1:17" ht="29.5" customHeight="1" x14ac:dyDescent="0.35">
      <c r="A31" s="380"/>
      <c r="B31" s="376" t="s">
        <v>152</v>
      </c>
      <c r="C31" s="376"/>
      <c r="D31" s="378">
        <v>471.9</v>
      </c>
      <c r="E31" s="378"/>
      <c r="F31" s="168" t="s">
        <v>145</v>
      </c>
      <c r="G31" s="81" t="s">
        <v>469</v>
      </c>
    </row>
    <row r="32" spans="1:17" ht="27.65" customHeight="1" x14ac:dyDescent="0.35">
      <c r="A32" s="380" t="s">
        <v>153</v>
      </c>
      <c r="B32" s="376" t="s">
        <v>152</v>
      </c>
      <c r="C32" s="376"/>
      <c r="D32" s="378">
        <v>328.6</v>
      </c>
      <c r="E32" s="378"/>
      <c r="F32" s="168" t="s">
        <v>145</v>
      </c>
      <c r="G32" s="81" t="s">
        <v>469</v>
      </c>
    </row>
    <row r="33" spans="1:17" ht="27" customHeight="1" x14ac:dyDescent="0.35">
      <c r="A33" s="380"/>
      <c r="B33" s="376" t="s">
        <v>154</v>
      </c>
      <c r="C33" s="376"/>
      <c r="D33" s="378">
        <v>119</v>
      </c>
      <c r="E33" s="378"/>
      <c r="F33" s="168" t="s">
        <v>145</v>
      </c>
      <c r="G33" s="81" t="s">
        <v>469</v>
      </c>
    </row>
    <row r="35" spans="1:17" ht="34.5" customHeight="1" x14ac:dyDescent="0.35">
      <c r="A35" s="377" t="s">
        <v>492</v>
      </c>
      <c r="B35" s="377"/>
      <c r="C35" s="377"/>
      <c r="D35" s="377"/>
      <c r="E35" s="377"/>
      <c r="F35" s="377"/>
      <c r="G35" s="377"/>
      <c r="H35" s="377"/>
      <c r="I35" s="377"/>
      <c r="J35" s="377"/>
      <c r="K35" s="377"/>
      <c r="L35" s="377"/>
      <c r="M35" s="377"/>
      <c r="N35" s="377"/>
      <c r="O35" s="377"/>
      <c r="P35" s="377"/>
      <c r="Q35" s="377"/>
    </row>
  </sheetData>
  <mergeCells count="27">
    <mergeCell ref="B29:C29"/>
    <mergeCell ref="A7:Q7"/>
    <mergeCell ref="A8:Q21"/>
    <mergeCell ref="A22:C22"/>
    <mergeCell ref="D28:E28"/>
    <mergeCell ref="D25:E25"/>
    <mergeCell ref="D26:E26"/>
    <mergeCell ref="D27:E27"/>
    <mergeCell ref="A24:G24"/>
    <mergeCell ref="B25:C25"/>
    <mergeCell ref="A23:Q23"/>
    <mergeCell ref="B31:C31"/>
    <mergeCell ref="A35:Q35"/>
    <mergeCell ref="D31:E31"/>
    <mergeCell ref="D30:E30"/>
    <mergeCell ref="D29:E29"/>
    <mergeCell ref="B33:C33"/>
    <mergeCell ref="D33:E33"/>
    <mergeCell ref="A26:A29"/>
    <mergeCell ref="B30:C30"/>
    <mergeCell ref="A30:A31"/>
    <mergeCell ref="B32:C32"/>
    <mergeCell ref="D32:E32"/>
    <mergeCell ref="A32:A33"/>
    <mergeCell ref="B26:C26"/>
    <mergeCell ref="B27:C27"/>
    <mergeCell ref="B28:C28"/>
  </mergeCells>
  <phoneticPr fontId="16" type="noConversion"/>
  <hyperlinks>
    <hyperlink ref="A26:A29" r:id="rId1" display="March, 2020" xr:uid="{FE734F8C-3556-466A-8BA4-543E6302ECAC}"/>
    <hyperlink ref="A30:A31" r:id="rId2" display="December, 2020" xr:uid="{EDD76B27-5795-4C7C-9E06-37766F809793}"/>
    <hyperlink ref="A32:A33" r:id="rId3" display="November, 2021" xr:uid="{A6B386DF-F142-4DE2-B222-44D30DB542F6}"/>
    <hyperlink ref="A35:Q35" r:id="rId4" display="For more information on RioCan's Green Bond Framework and Green Bond Report, please refer 'Corporate Responsibility' on our webpage" xr:uid="{45336EF7-36C6-4DF9-A48D-7F063247DC23}"/>
  </hyperlinks>
  <printOptions gridLines="1"/>
  <pageMargins left="0.7" right="0.7" top="0.75" bottom="0.75" header="0.3" footer="0.3"/>
  <pageSetup paperSize="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ECAD-C163-42D2-8B0D-01B7487E3D8D}">
  <sheetPr codeName="Sheet8">
    <tabColor theme="6" tint="0.39997558519241921"/>
  </sheetPr>
  <dimension ref="A1:Q214"/>
  <sheetViews>
    <sheetView topLeftCell="A161" zoomScale="110" zoomScaleNormal="110" workbookViewId="0">
      <selection activeCell="D183" sqref="D183"/>
    </sheetView>
  </sheetViews>
  <sheetFormatPr defaultColWidth="8.7265625" defaultRowHeight="14.5" x14ac:dyDescent="0.35"/>
  <cols>
    <col min="1" max="1" width="34.81640625" style="1" customWidth="1"/>
    <col min="2" max="2" width="16.453125" style="1" customWidth="1"/>
    <col min="3" max="3" width="15.26953125" style="1" customWidth="1"/>
    <col min="4" max="4" width="15.7265625" style="1" customWidth="1"/>
    <col min="5" max="5" width="15.81640625" style="1" customWidth="1"/>
    <col min="6" max="7" width="14.453125" style="1" bestFit="1" customWidth="1"/>
    <col min="8" max="8" width="14.453125" style="1" customWidth="1"/>
    <col min="9" max="9" width="14.26953125" style="1" customWidth="1"/>
    <col min="10" max="10" width="12.1796875" style="1" customWidth="1"/>
    <col min="11" max="11" width="15.453125" style="1" customWidth="1"/>
    <col min="12" max="12" width="8.1796875" style="1" customWidth="1"/>
    <col min="13" max="13" width="17.453125" style="1" customWidth="1"/>
    <col min="14" max="14" width="8.1796875" style="1" customWidth="1"/>
    <col min="15" max="15" width="9" style="1" customWidth="1"/>
    <col min="16" max="17" width="8.1796875" style="1" customWidth="1"/>
    <col min="18" max="16384" width="8.7265625" style="1"/>
  </cols>
  <sheetData>
    <row r="1" spans="1:17" x14ac:dyDescent="0.35">
      <c r="B1" s="3" t="s">
        <v>0</v>
      </c>
      <c r="C1" s="3"/>
      <c r="N1" s="3" t="s">
        <v>115</v>
      </c>
      <c r="O1" s="3"/>
      <c r="P1" s="5" t="s">
        <v>169</v>
      </c>
    </row>
    <row r="2" spans="1:17" x14ac:dyDescent="0.35">
      <c r="A2"/>
      <c r="B2" s="3" t="s">
        <v>396</v>
      </c>
      <c r="C2" s="3"/>
      <c r="N2" s="3" t="s">
        <v>117</v>
      </c>
      <c r="O2" s="3"/>
      <c r="P2" s="5" t="s">
        <v>12</v>
      </c>
    </row>
    <row r="4" spans="1:17" x14ac:dyDescent="0.35">
      <c r="A4" s="3"/>
    </row>
    <row r="5" spans="1:17" x14ac:dyDescent="0.35">
      <c r="A5" s="3"/>
    </row>
    <row r="6" spans="1:17" ht="21" customHeight="1" x14ac:dyDescent="0.35"/>
    <row r="7" spans="1:17" ht="14.5" customHeight="1" x14ac:dyDescent="0.35">
      <c r="A7" s="352" t="s">
        <v>170</v>
      </c>
      <c r="B7" s="352"/>
      <c r="C7" s="352"/>
      <c r="D7" s="352"/>
      <c r="E7" s="352"/>
      <c r="F7" s="352"/>
      <c r="G7" s="352"/>
      <c r="H7" s="352"/>
      <c r="I7" s="352"/>
      <c r="J7" s="352"/>
      <c r="K7" s="352"/>
      <c r="L7" s="352"/>
      <c r="M7" s="352"/>
      <c r="N7" s="352"/>
      <c r="O7" s="352"/>
      <c r="P7" s="352"/>
      <c r="Q7" s="352"/>
    </row>
    <row r="8" spans="1:17" ht="14.5" customHeight="1" x14ac:dyDescent="0.35">
      <c r="A8" s="318" t="s">
        <v>520</v>
      </c>
      <c r="B8" s="318"/>
      <c r="C8" s="318"/>
      <c r="D8" s="318"/>
      <c r="E8" s="318"/>
      <c r="F8" s="318"/>
      <c r="G8" s="318"/>
      <c r="H8" s="318"/>
      <c r="I8" s="318"/>
      <c r="J8" s="318"/>
      <c r="K8" s="318"/>
      <c r="L8" s="318"/>
      <c r="M8" s="318"/>
      <c r="N8" s="318"/>
      <c r="O8" s="318"/>
      <c r="P8" s="318"/>
      <c r="Q8" s="318"/>
    </row>
    <row r="9" spans="1:17" x14ac:dyDescent="0.35">
      <c r="A9" s="318"/>
      <c r="B9" s="318"/>
      <c r="C9" s="318"/>
      <c r="D9" s="318"/>
      <c r="E9" s="318"/>
      <c r="F9" s="318"/>
      <c r="G9" s="318"/>
      <c r="H9" s="318"/>
      <c r="I9" s="318"/>
      <c r="J9" s="318"/>
      <c r="K9" s="318"/>
      <c r="L9" s="318"/>
      <c r="M9" s="318"/>
      <c r="N9" s="318"/>
      <c r="O9" s="318"/>
      <c r="P9" s="318"/>
      <c r="Q9" s="318"/>
    </row>
    <row r="10" spans="1:17" x14ac:dyDescent="0.35">
      <c r="A10" s="318"/>
      <c r="B10" s="318"/>
      <c r="C10" s="318"/>
      <c r="D10" s="318"/>
      <c r="E10" s="318"/>
      <c r="F10" s="318"/>
      <c r="G10" s="318"/>
      <c r="H10" s="318"/>
      <c r="I10" s="318"/>
      <c r="J10" s="318"/>
      <c r="K10" s="318"/>
      <c r="L10" s="318"/>
      <c r="M10" s="318"/>
      <c r="N10" s="318"/>
      <c r="O10" s="318"/>
      <c r="P10" s="318"/>
      <c r="Q10" s="318"/>
    </row>
    <row r="11" spans="1:17" x14ac:dyDescent="0.35">
      <c r="A11" s="318"/>
      <c r="B11" s="318"/>
      <c r="C11" s="318"/>
      <c r="D11" s="318"/>
      <c r="E11" s="318"/>
      <c r="F11" s="318"/>
      <c r="G11" s="318"/>
      <c r="H11" s="318"/>
      <c r="I11" s="318"/>
      <c r="J11" s="318"/>
      <c r="K11" s="318"/>
      <c r="L11" s="318"/>
      <c r="M11" s="318"/>
      <c r="N11" s="318"/>
      <c r="O11" s="318"/>
      <c r="P11" s="318"/>
      <c r="Q11" s="318"/>
    </row>
    <row r="12" spans="1:17" x14ac:dyDescent="0.35">
      <c r="A12" s="318"/>
      <c r="B12" s="318"/>
      <c r="C12" s="318"/>
      <c r="D12" s="318"/>
      <c r="E12" s="318"/>
      <c r="F12" s="318"/>
      <c r="G12" s="318"/>
      <c r="H12" s="318"/>
      <c r="I12" s="318"/>
      <c r="J12" s="318"/>
      <c r="K12" s="318"/>
      <c r="L12" s="318"/>
      <c r="M12" s="318"/>
      <c r="N12" s="318"/>
      <c r="O12" s="318"/>
      <c r="P12" s="318"/>
      <c r="Q12" s="318"/>
    </row>
    <row r="13" spans="1:17" x14ac:dyDescent="0.35">
      <c r="A13" s="318"/>
      <c r="B13" s="318"/>
      <c r="C13" s="318"/>
      <c r="D13" s="318"/>
      <c r="E13" s="318"/>
      <c r="F13" s="318"/>
      <c r="G13" s="318"/>
      <c r="H13" s="318"/>
      <c r="I13" s="318"/>
      <c r="J13" s="318"/>
      <c r="K13" s="318"/>
      <c r="L13" s="318"/>
      <c r="M13" s="318"/>
      <c r="N13" s="318"/>
      <c r="O13" s="318"/>
      <c r="P13" s="318"/>
      <c r="Q13" s="318"/>
    </row>
    <row r="14" spans="1:17" x14ac:dyDescent="0.35">
      <c r="A14" s="318"/>
      <c r="B14" s="318"/>
      <c r="C14" s="318"/>
      <c r="D14" s="318"/>
      <c r="E14" s="318"/>
      <c r="F14" s="318"/>
      <c r="G14" s="318"/>
      <c r="H14" s="318"/>
      <c r="I14" s="318"/>
      <c r="J14" s="318"/>
      <c r="K14" s="318"/>
      <c r="L14" s="318"/>
      <c r="M14" s="318"/>
      <c r="N14" s="318"/>
      <c r="O14" s="318"/>
      <c r="P14" s="318"/>
      <c r="Q14" s="318"/>
    </row>
    <row r="15" spans="1:17" ht="14.5" customHeight="1" x14ac:dyDescent="0.35">
      <c r="A15" s="318"/>
      <c r="B15" s="318"/>
      <c r="C15" s="318"/>
      <c r="D15" s="318"/>
      <c r="E15" s="318"/>
      <c r="F15" s="318"/>
      <c r="G15" s="318"/>
      <c r="H15" s="318"/>
      <c r="I15" s="318"/>
      <c r="J15" s="318"/>
      <c r="K15" s="318"/>
      <c r="L15" s="318"/>
      <c r="M15" s="318"/>
      <c r="N15" s="318"/>
      <c r="O15" s="318"/>
      <c r="P15" s="318"/>
      <c r="Q15" s="318"/>
    </row>
    <row r="16" spans="1:17" ht="70" customHeight="1" x14ac:dyDescent="0.35">
      <c r="A16" s="318"/>
      <c r="B16" s="318"/>
      <c r="C16" s="318"/>
      <c r="D16" s="318"/>
      <c r="E16" s="318"/>
      <c r="F16" s="318"/>
      <c r="G16" s="318"/>
      <c r="H16" s="318"/>
      <c r="I16" s="318"/>
      <c r="J16" s="318"/>
      <c r="K16" s="318"/>
      <c r="L16" s="318"/>
      <c r="M16" s="318"/>
      <c r="N16" s="318"/>
      <c r="O16" s="318"/>
      <c r="P16" s="318"/>
      <c r="Q16" s="318"/>
    </row>
    <row r="17" spans="1:17" ht="142.5" customHeight="1" x14ac:dyDescent="0.35">
      <c r="A17" s="318"/>
      <c r="B17" s="318"/>
      <c r="C17" s="318"/>
      <c r="D17" s="318"/>
      <c r="E17" s="318"/>
      <c r="F17" s="318"/>
      <c r="G17" s="318"/>
      <c r="H17" s="318"/>
      <c r="I17" s="318"/>
      <c r="J17" s="318"/>
      <c r="K17" s="318"/>
      <c r="L17" s="318"/>
      <c r="M17" s="318"/>
      <c r="N17" s="318"/>
      <c r="O17" s="318"/>
      <c r="P17" s="318"/>
      <c r="Q17" s="318"/>
    </row>
    <row r="18" spans="1:17" ht="101.15" customHeight="1" x14ac:dyDescent="0.35">
      <c r="A18" s="318"/>
      <c r="B18" s="318"/>
      <c r="C18" s="318"/>
      <c r="D18" s="318"/>
      <c r="E18" s="318"/>
      <c r="F18" s="318"/>
      <c r="G18" s="318"/>
      <c r="H18" s="318"/>
      <c r="I18" s="318"/>
      <c r="J18" s="318"/>
      <c r="K18" s="318"/>
      <c r="L18" s="318"/>
      <c r="M18" s="318"/>
      <c r="N18" s="318"/>
      <c r="O18" s="318"/>
      <c r="P18" s="318"/>
      <c r="Q18" s="318"/>
    </row>
    <row r="19" spans="1:17" ht="84.5" customHeight="1" x14ac:dyDescent="0.35">
      <c r="A19" s="318"/>
      <c r="B19" s="318"/>
      <c r="C19" s="318"/>
      <c r="D19" s="318"/>
      <c r="E19" s="318"/>
      <c r="F19" s="318"/>
      <c r="G19" s="318"/>
      <c r="H19" s="318"/>
      <c r="I19" s="318"/>
      <c r="J19" s="318"/>
      <c r="K19" s="318"/>
      <c r="L19" s="318"/>
      <c r="M19" s="318"/>
      <c r="N19" s="318"/>
      <c r="O19" s="318"/>
      <c r="P19" s="318"/>
      <c r="Q19" s="318"/>
    </row>
    <row r="20" spans="1:17" ht="14.5" customHeight="1" x14ac:dyDescent="0.35">
      <c r="A20" s="352" t="s">
        <v>156</v>
      </c>
      <c r="B20" s="352"/>
      <c r="C20" s="352"/>
      <c r="D20" s="352"/>
      <c r="E20" s="352"/>
      <c r="F20" s="352"/>
      <c r="G20" s="352"/>
      <c r="H20" s="352"/>
      <c r="I20" s="352"/>
      <c r="J20" s="352"/>
      <c r="K20" s="352"/>
      <c r="L20" s="352"/>
      <c r="M20" s="352"/>
      <c r="N20" s="352"/>
      <c r="O20" s="352"/>
      <c r="P20" s="352"/>
      <c r="Q20" s="352"/>
    </row>
    <row r="21" spans="1:17" ht="239.15" customHeight="1" x14ac:dyDescent="0.35">
      <c r="A21" s="318" t="s">
        <v>386</v>
      </c>
      <c r="B21" s="318"/>
      <c r="C21" s="318"/>
      <c r="D21" s="318"/>
      <c r="E21" s="318"/>
      <c r="F21" s="318"/>
      <c r="G21" s="318"/>
      <c r="H21" s="318"/>
      <c r="I21" s="318"/>
      <c r="J21" s="318"/>
      <c r="K21" s="318"/>
      <c r="L21" s="318"/>
      <c r="M21" s="318"/>
      <c r="N21" s="318"/>
      <c r="O21" s="318"/>
      <c r="P21" s="318"/>
      <c r="Q21" s="318"/>
    </row>
    <row r="22" spans="1:17" ht="78.650000000000006" customHeight="1" x14ac:dyDescent="0.35">
      <c r="A22" s="318" t="s">
        <v>521</v>
      </c>
      <c r="B22" s="318"/>
      <c r="C22" s="318"/>
      <c r="D22" s="318"/>
      <c r="E22" s="318"/>
      <c r="F22" s="318"/>
      <c r="G22" s="318"/>
      <c r="H22" s="318"/>
      <c r="I22" s="318"/>
      <c r="J22" s="318"/>
      <c r="K22" s="318"/>
      <c r="L22" s="318"/>
      <c r="M22" s="318"/>
      <c r="N22" s="318"/>
      <c r="O22" s="318"/>
      <c r="P22" s="318"/>
      <c r="Q22" s="318"/>
    </row>
    <row r="23" spans="1:17" ht="14.5" customHeight="1" x14ac:dyDescent="0.35">
      <c r="A23" s="392" t="s">
        <v>171</v>
      </c>
      <c r="B23" s="392"/>
      <c r="C23" s="392"/>
      <c r="D23" s="231"/>
      <c r="E23" s="231"/>
      <c r="F23" s="231"/>
      <c r="G23" s="231"/>
      <c r="H23" s="231"/>
      <c r="I23" s="231"/>
      <c r="J23" s="231"/>
      <c r="K23" s="231"/>
      <c r="L23" s="231"/>
      <c r="M23" s="231"/>
      <c r="N23" s="231"/>
      <c r="O23" s="231"/>
      <c r="P23" s="231"/>
      <c r="Q23" s="231"/>
    </row>
    <row r="24" spans="1:17" ht="72.650000000000006" customHeight="1" x14ac:dyDescent="0.35">
      <c r="A24" s="321" t="s">
        <v>406</v>
      </c>
      <c r="B24" s="321"/>
      <c r="C24" s="321"/>
      <c r="D24" s="321"/>
      <c r="E24" s="321"/>
      <c r="F24" s="321"/>
      <c r="G24" s="321"/>
      <c r="H24" s="321"/>
      <c r="I24" s="321"/>
      <c r="J24" s="321"/>
      <c r="K24" s="321"/>
      <c r="L24" s="321"/>
      <c r="M24" s="321"/>
      <c r="N24" s="321"/>
      <c r="O24" s="321"/>
      <c r="P24" s="321"/>
      <c r="Q24" s="321"/>
    </row>
    <row r="26" spans="1:17" ht="59.5" customHeight="1" x14ac:dyDescent="0.35">
      <c r="A26" s="394" t="s">
        <v>172</v>
      </c>
      <c r="B26" s="395"/>
      <c r="C26" s="395"/>
      <c r="D26" s="395"/>
      <c r="E26" s="395"/>
      <c r="F26" s="395"/>
      <c r="G26" s="395"/>
      <c r="H26" s="395"/>
      <c r="I26" s="395"/>
      <c r="J26" s="395"/>
      <c r="K26" s="395"/>
      <c r="L26" s="395"/>
      <c r="M26" s="395"/>
      <c r="N26" s="395"/>
      <c r="O26" s="395"/>
      <c r="P26" s="395"/>
      <c r="Q26" s="395"/>
    </row>
    <row r="27" spans="1:17" x14ac:dyDescent="0.35">
      <c r="A27" s="340" t="s">
        <v>162</v>
      </c>
      <c r="B27" s="341"/>
      <c r="C27" s="341"/>
    </row>
    <row r="28" spans="1:17" x14ac:dyDescent="0.35">
      <c r="A28" s="128"/>
      <c r="B28" s="130">
        <v>2019</v>
      </c>
      <c r="C28" s="130" t="s">
        <v>488</v>
      </c>
    </row>
    <row r="29" spans="1:17" ht="29" x14ac:dyDescent="0.35">
      <c r="A29" s="164" t="s">
        <v>163</v>
      </c>
      <c r="B29" s="63" t="s">
        <v>32</v>
      </c>
      <c r="C29" s="63" t="s">
        <v>32</v>
      </c>
    </row>
    <row r="30" spans="1:17" x14ac:dyDescent="0.35">
      <c r="A30" s="33" t="s">
        <v>33</v>
      </c>
      <c r="B30" s="175">
        <v>4508369</v>
      </c>
      <c r="C30" s="311">
        <v>4508369</v>
      </c>
    </row>
    <row r="31" spans="1:17" x14ac:dyDescent="0.35">
      <c r="A31" s="33" t="s">
        <v>34</v>
      </c>
      <c r="B31" s="175">
        <v>29846663</v>
      </c>
      <c r="C31" s="311">
        <v>29992064</v>
      </c>
    </row>
    <row r="32" spans="1:17" x14ac:dyDescent="0.35">
      <c r="A32" s="33" t="s">
        <v>35</v>
      </c>
      <c r="B32" s="175">
        <v>917102</v>
      </c>
      <c r="C32" s="311">
        <v>917102</v>
      </c>
    </row>
    <row r="33" spans="1:17" x14ac:dyDescent="0.35">
      <c r="A33" s="33" t="s">
        <v>36</v>
      </c>
      <c r="B33" s="215">
        <v>3418238</v>
      </c>
      <c r="C33" s="312">
        <v>3574171</v>
      </c>
    </row>
    <row r="34" spans="1:17" x14ac:dyDescent="0.35">
      <c r="A34" s="241" t="s">
        <v>357</v>
      </c>
      <c r="B34" s="229">
        <v>1101481</v>
      </c>
      <c r="C34" s="313">
        <v>2338978</v>
      </c>
    </row>
    <row r="35" spans="1:17" x14ac:dyDescent="0.35">
      <c r="A35" s="34" t="s">
        <v>37</v>
      </c>
      <c r="B35" s="176">
        <f>SUM(B30:B34)</f>
        <v>39791853</v>
      </c>
      <c r="C35" s="176">
        <f>SUM(C30:C34)</f>
        <v>41330684</v>
      </c>
    </row>
    <row r="37" spans="1:17" ht="31" customHeight="1" x14ac:dyDescent="0.35">
      <c r="A37" s="342" t="s">
        <v>173</v>
      </c>
      <c r="B37" s="390"/>
      <c r="C37" s="390"/>
      <c r="D37" s="390"/>
      <c r="E37" s="390"/>
      <c r="F37" s="390"/>
      <c r="G37" s="390"/>
      <c r="H37" s="390"/>
      <c r="I37" s="390"/>
      <c r="J37" s="390"/>
      <c r="K37" s="390"/>
      <c r="L37" s="390"/>
      <c r="M37" s="390"/>
      <c r="N37" s="390"/>
      <c r="O37" s="390"/>
      <c r="P37" s="390"/>
      <c r="Q37" s="390"/>
    </row>
    <row r="38" spans="1:17" x14ac:dyDescent="0.35">
      <c r="A38" s="396" t="s">
        <v>174</v>
      </c>
      <c r="B38" s="397"/>
      <c r="C38" s="397"/>
      <c r="D38" s="397"/>
      <c r="E38" s="397"/>
      <c r="F38" s="397"/>
      <c r="G38" s="397"/>
      <c r="H38" s="397"/>
      <c r="I38" s="397"/>
      <c r="J38" s="397"/>
      <c r="K38" s="397"/>
    </row>
    <row r="39" spans="1:17" ht="14.5" customHeight="1" x14ac:dyDescent="0.35">
      <c r="A39" s="131"/>
      <c r="B39" s="393">
        <v>2019</v>
      </c>
      <c r="C39" s="393"/>
      <c r="D39" s="393">
        <v>2021</v>
      </c>
      <c r="E39" s="393"/>
      <c r="F39" s="393">
        <v>2022</v>
      </c>
      <c r="G39" s="393"/>
      <c r="H39" s="393">
        <v>2023</v>
      </c>
      <c r="I39" s="393"/>
      <c r="J39" s="393">
        <v>2024</v>
      </c>
      <c r="K39" s="393"/>
    </row>
    <row r="40" spans="1:17" ht="29" x14ac:dyDescent="0.35">
      <c r="A40" s="118" t="s">
        <v>163</v>
      </c>
      <c r="B40" s="119" t="s">
        <v>175</v>
      </c>
      <c r="C40" s="119" t="s">
        <v>176</v>
      </c>
      <c r="D40" s="119" t="s">
        <v>175</v>
      </c>
      <c r="E40" s="119" t="s">
        <v>176</v>
      </c>
      <c r="F40" s="119" t="s">
        <v>175</v>
      </c>
      <c r="G40" s="119" t="s">
        <v>176</v>
      </c>
      <c r="H40" s="119" t="s">
        <v>175</v>
      </c>
      <c r="I40" s="119" t="s">
        <v>176</v>
      </c>
      <c r="J40" s="119" t="s">
        <v>175</v>
      </c>
      <c r="K40" s="119" t="s">
        <v>176</v>
      </c>
    </row>
    <row r="41" spans="1:17" x14ac:dyDescent="0.35">
      <c r="A41" s="143" t="s">
        <v>33</v>
      </c>
      <c r="B41" s="151">
        <v>121001.39968</v>
      </c>
      <c r="C41" s="253">
        <v>0.98147079353974798</v>
      </c>
      <c r="D41" s="151">
        <v>104369.30558122316</v>
      </c>
      <c r="E41" s="253">
        <v>0.97986888384690785</v>
      </c>
      <c r="F41" s="151">
        <v>108821.3491079388</v>
      </c>
      <c r="G41" s="253">
        <v>1</v>
      </c>
      <c r="H41" s="246">
        <v>94076.569613016254</v>
      </c>
      <c r="I41" s="244">
        <v>0.91448060263035258</v>
      </c>
      <c r="J41" s="246">
        <v>98905.564332022099</v>
      </c>
      <c r="K41" s="244">
        <v>0.92221255624816867</v>
      </c>
    </row>
    <row r="42" spans="1:17" x14ac:dyDescent="0.35">
      <c r="A42" s="143" t="s">
        <v>34</v>
      </c>
      <c r="B42" s="151">
        <v>508602.67507000011</v>
      </c>
      <c r="C42" s="253">
        <v>0.41987903304299046</v>
      </c>
      <c r="D42" s="151">
        <v>526284.05891150015</v>
      </c>
      <c r="E42" s="253">
        <v>0.59015418211964343</v>
      </c>
      <c r="F42" s="151">
        <v>649487.4418240001</v>
      </c>
      <c r="G42" s="253">
        <v>0.70817766993295295</v>
      </c>
      <c r="H42" s="246">
        <v>586616.64280320029</v>
      </c>
      <c r="I42" s="244">
        <v>0.6947805926261027</v>
      </c>
      <c r="J42" s="246">
        <v>457913.54312000022</v>
      </c>
      <c r="K42" s="244">
        <v>0.54921635269916735</v>
      </c>
    </row>
    <row r="43" spans="1:17" x14ac:dyDescent="0.35">
      <c r="A43" s="143" t="s">
        <v>35</v>
      </c>
      <c r="B43" s="151">
        <v>16439.278289999998</v>
      </c>
      <c r="C43" s="253">
        <v>0.51264690296172077</v>
      </c>
      <c r="D43" s="151">
        <v>30772.217869999997</v>
      </c>
      <c r="E43" s="253">
        <v>0.90637191937210915</v>
      </c>
      <c r="F43" s="151">
        <v>31206.055119999997</v>
      </c>
      <c r="G43" s="253">
        <v>0.78481946392004376</v>
      </c>
      <c r="H43" s="246">
        <v>26477.739809999999</v>
      </c>
      <c r="I43" s="244">
        <v>0.84227763105957676</v>
      </c>
      <c r="J43" s="246">
        <v>21597.027460000001</v>
      </c>
      <c r="K43" s="244">
        <v>0.66436067089593087</v>
      </c>
    </row>
    <row r="44" spans="1:17" ht="17.149999999999999" customHeight="1" x14ac:dyDescent="0.35">
      <c r="A44" s="143" t="s">
        <v>36</v>
      </c>
      <c r="B44" s="151">
        <v>115299.65904747085</v>
      </c>
      <c r="C44" s="253">
        <v>0.99530401335424856</v>
      </c>
      <c r="D44" s="151">
        <v>100083.98600681704</v>
      </c>
      <c r="E44" s="253">
        <v>0.9955088886345953</v>
      </c>
      <c r="F44" s="151">
        <v>101989.43572946233</v>
      </c>
      <c r="G44" s="253">
        <v>0.9955088886345953</v>
      </c>
      <c r="H44" s="246">
        <v>87626.31325808102</v>
      </c>
      <c r="I44" s="244">
        <v>0.89532090098655048</v>
      </c>
      <c r="J44" s="246">
        <v>83316.289463706969</v>
      </c>
      <c r="K44" s="244">
        <v>0.84539086126545149</v>
      </c>
    </row>
    <row r="45" spans="1:17" x14ac:dyDescent="0.35">
      <c r="A45" s="241" t="s">
        <v>357</v>
      </c>
      <c r="B45" s="151">
        <v>24431.465339999999</v>
      </c>
      <c r="C45" s="253">
        <v>0.59384955346483503</v>
      </c>
      <c r="D45" s="151">
        <v>25819.036909999999</v>
      </c>
      <c r="E45" s="253">
        <v>0.5201861667788239</v>
      </c>
      <c r="F45" s="151">
        <v>27290.817390000004</v>
      </c>
      <c r="G45" s="253">
        <v>0.65096208686015855</v>
      </c>
      <c r="H45" s="246">
        <v>34559.286070000002</v>
      </c>
      <c r="I45" s="244">
        <v>0.79939187115056232</v>
      </c>
      <c r="J45" s="246">
        <v>52130.326109999995</v>
      </c>
      <c r="K45" s="244">
        <v>0.96901723744302004</v>
      </c>
    </row>
    <row r="46" spans="1:17" ht="17.5" customHeight="1" x14ac:dyDescent="0.35">
      <c r="A46" s="47" t="s">
        <v>37</v>
      </c>
      <c r="B46" s="254">
        <v>785774.47742747108</v>
      </c>
      <c r="C46" s="48">
        <v>0.53989116817455074</v>
      </c>
      <c r="D46" s="254">
        <v>787328.60527954041</v>
      </c>
      <c r="E46" s="48">
        <v>0.67077551874050767</v>
      </c>
      <c r="F46" s="254">
        <v>918795.09917140123</v>
      </c>
      <c r="G46" s="49">
        <v>0.76332014006833282</v>
      </c>
      <c r="H46" s="255">
        <v>829356.55155429745</v>
      </c>
      <c r="I46" s="49">
        <v>0.74528078219078109</v>
      </c>
      <c r="J46" s="255">
        <v>713862.75048572943</v>
      </c>
      <c r="K46" s="49">
        <v>0.64182761891867068</v>
      </c>
    </row>
    <row r="48" spans="1:17" x14ac:dyDescent="0.35">
      <c r="A48" s="340" t="s">
        <v>177</v>
      </c>
      <c r="B48" s="341"/>
      <c r="C48" s="341"/>
      <c r="D48" s="341"/>
      <c r="E48" s="341"/>
      <c r="F48" s="341"/>
      <c r="G48" s="341"/>
      <c r="H48" s="341"/>
      <c r="I48" s="341"/>
      <c r="J48" s="341"/>
      <c r="K48" s="341"/>
    </row>
    <row r="49" spans="1:13" x14ac:dyDescent="0.35">
      <c r="A49" s="125"/>
      <c r="B49" s="347">
        <v>2019</v>
      </c>
      <c r="C49" s="347"/>
      <c r="D49" s="347">
        <v>2021</v>
      </c>
      <c r="E49" s="347"/>
      <c r="F49" s="347">
        <v>2022</v>
      </c>
      <c r="G49" s="347"/>
      <c r="H49" s="347">
        <v>2023</v>
      </c>
      <c r="I49" s="347"/>
      <c r="J49" s="347">
        <v>2024</v>
      </c>
      <c r="K49" s="347"/>
    </row>
    <row r="50" spans="1:13" ht="29" x14ac:dyDescent="0.35">
      <c r="A50" s="36" t="s">
        <v>163</v>
      </c>
      <c r="B50" s="39" t="s">
        <v>175</v>
      </c>
      <c r="C50" s="39" t="s">
        <v>178</v>
      </c>
      <c r="D50" s="39" t="s">
        <v>175</v>
      </c>
      <c r="E50" s="39" t="s">
        <v>178</v>
      </c>
      <c r="F50" s="39" t="s">
        <v>175</v>
      </c>
      <c r="G50" s="39" t="s">
        <v>178</v>
      </c>
      <c r="H50" s="39" t="s">
        <v>175</v>
      </c>
      <c r="I50" s="39" t="s">
        <v>178</v>
      </c>
      <c r="J50" s="39" t="s">
        <v>175</v>
      </c>
      <c r="K50" s="39" t="s">
        <v>178</v>
      </c>
    </row>
    <row r="51" spans="1:13" x14ac:dyDescent="0.35">
      <c r="A51" s="143" t="s">
        <v>33</v>
      </c>
      <c r="B51" s="151">
        <v>0</v>
      </c>
      <c r="C51" s="151">
        <v>0</v>
      </c>
      <c r="D51" s="151">
        <v>0</v>
      </c>
      <c r="E51" s="151">
        <v>0</v>
      </c>
      <c r="F51" s="151">
        <v>0</v>
      </c>
      <c r="G51" s="151">
        <v>0</v>
      </c>
      <c r="H51" s="246">
        <v>0</v>
      </c>
      <c r="I51" s="246">
        <v>0</v>
      </c>
      <c r="J51" s="246">
        <v>0</v>
      </c>
      <c r="K51" s="246">
        <v>0</v>
      </c>
    </row>
    <row r="52" spans="1:13" x14ac:dyDescent="0.35">
      <c r="A52" s="143" t="s">
        <v>34</v>
      </c>
      <c r="B52" s="151">
        <v>12459.940200000005</v>
      </c>
      <c r="C52" s="151">
        <v>82</v>
      </c>
      <c r="D52" s="151">
        <v>5849.7792299999992</v>
      </c>
      <c r="E52" s="151">
        <v>51</v>
      </c>
      <c r="F52" s="151">
        <v>14704.9763</v>
      </c>
      <c r="G52" s="151">
        <v>101</v>
      </c>
      <c r="H52" s="246">
        <v>12272.80509</v>
      </c>
      <c r="I52" s="246">
        <v>99</v>
      </c>
      <c r="J52" s="246">
        <v>7741.9321999999993</v>
      </c>
      <c r="K52" s="246">
        <v>63</v>
      </c>
    </row>
    <row r="53" spans="1:13" x14ac:dyDescent="0.35">
      <c r="A53" s="143" t="s">
        <v>35</v>
      </c>
      <c r="B53" s="151">
        <v>439.32823999999999</v>
      </c>
      <c r="C53" s="151">
        <v>2</v>
      </c>
      <c r="D53" s="151">
        <v>0</v>
      </c>
      <c r="E53" s="151">
        <v>0</v>
      </c>
      <c r="F53" s="151">
        <v>61.78031</v>
      </c>
      <c r="G53" s="151">
        <v>1</v>
      </c>
      <c r="H53" s="246">
        <v>144.57053999999999</v>
      </c>
      <c r="I53" s="246">
        <v>1</v>
      </c>
      <c r="J53" s="246">
        <v>242.25457</v>
      </c>
      <c r="K53" s="246">
        <v>2</v>
      </c>
    </row>
    <row r="54" spans="1:13" x14ac:dyDescent="0.35">
      <c r="A54" s="143" t="s">
        <v>36</v>
      </c>
      <c r="B54" s="151">
        <v>1.4922299999999999</v>
      </c>
      <c r="C54" s="151">
        <v>1</v>
      </c>
      <c r="D54" s="151">
        <v>0</v>
      </c>
      <c r="E54" s="151">
        <v>0</v>
      </c>
      <c r="F54" s="151">
        <v>0</v>
      </c>
      <c r="G54" s="151">
        <v>0</v>
      </c>
      <c r="H54" s="246">
        <v>0</v>
      </c>
      <c r="I54" s="246">
        <v>0</v>
      </c>
      <c r="J54" s="246">
        <v>0</v>
      </c>
      <c r="K54" s="246">
        <v>0</v>
      </c>
    </row>
    <row r="55" spans="1:13" x14ac:dyDescent="0.35">
      <c r="A55" s="241" t="s">
        <v>357</v>
      </c>
      <c r="B55" s="151">
        <v>0</v>
      </c>
      <c r="C55" s="151">
        <v>0</v>
      </c>
      <c r="D55" s="151">
        <v>0</v>
      </c>
      <c r="E55" s="151">
        <v>0</v>
      </c>
      <c r="F55" s="151">
        <v>0</v>
      </c>
      <c r="G55" s="151">
        <v>0</v>
      </c>
      <c r="H55" s="246">
        <v>0</v>
      </c>
      <c r="I55" s="246">
        <v>0</v>
      </c>
      <c r="J55" s="246">
        <v>0</v>
      </c>
      <c r="K55" s="246">
        <v>0</v>
      </c>
    </row>
    <row r="56" spans="1:13" x14ac:dyDescent="0.35">
      <c r="A56" s="50" t="s">
        <v>37</v>
      </c>
      <c r="B56" s="254">
        <v>12900.760670000005</v>
      </c>
      <c r="C56" s="254">
        <v>85</v>
      </c>
      <c r="D56" s="254">
        <v>5849.7792299999992</v>
      </c>
      <c r="E56" s="254">
        <v>51</v>
      </c>
      <c r="F56" s="254">
        <v>14766.75661</v>
      </c>
      <c r="G56" s="254">
        <v>102</v>
      </c>
      <c r="H56" s="254">
        <v>12417.37563</v>
      </c>
      <c r="I56" s="254">
        <v>100</v>
      </c>
      <c r="J56" s="254">
        <v>7984.1867699999993</v>
      </c>
      <c r="K56" s="254">
        <v>65</v>
      </c>
    </row>
    <row r="57" spans="1:13" x14ac:dyDescent="0.35">
      <c r="A57" s="24"/>
      <c r="B57" s="24"/>
      <c r="C57" s="24"/>
      <c r="D57" s="24"/>
      <c r="E57" s="24"/>
      <c r="F57" s="24"/>
      <c r="G57" s="24"/>
      <c r="H57" s="24"/>
      <c r="I57" s="24"/>
      <c r="J57" s="24"/>
      <c r="K57" s="24"/>
      <c r="L57" s="24"/>
      <c r="M57" s="24"/>
    </row>
    <row r="58" spans="1:13" x14ac:dyDescent="0.35">
      <c r="A58" s="340" t="s">
        <v>179</v>
      </c>
      <c r="B58" s="341"/>
      <c r="C58" s="341"/>
      <c r="D58" s="341"/>
      <c r="E58" s="341"/>
      <c r="F58" s="341"/>
    </row>
    <row r="59" spans="1:13" x14ac:dyDescent="0.35">
      <c r="A59" s="140"/>
      <c r="B59" s="125">
        <v>2019</v>
      </c>
      <c r="C59" s="125">
        <v>2021</v>
      </c>
      <c r="D59" s="125">
        <v>2022</v>
      </c>
      <c r="E59" s="125">
        <v>2023</v>
      </c>
      <c r="F59" s="125">
        <v>2024</v>
      </c>
    </row>
    <row r="60" spans="1:13" ht="46.5" customHeight="1" x14ac:dyDescent="0.35">
      <c r="A60" s="141" t="s">
        <v>163</v>
      </c>
      <c r="B60" s="39" t="s">
        <v>180</v>
      </c>
      <c r="C60" s="39" t="s">
        <v>180</v>
      </c>
      <c r="D60" s="39" t="s">
        <v>180</v>
      </c>
      <c r="E60" s="39" t="s">
        <v>180</v>
      </c>
      <c r="F60" s="39" t="s">
        <v>180</v>
      </c>
    </row>
    <row r="61" spans="1:13" x14ac:dyDescent="0.35">
      <c r="A61" s="54" t="s">
        <v>33</v>
      </c>
      <c r="B61" s="157">
        <v>27.026289100846714</v>
      </c>
      <c r="C61" s="157">
        <v>23.625737393829347</v>
      </c>
      <c r="D61" s="157">
        <v>24.137631393512557</v>
      </c>
      <c r="E61" s="157">
        <v>22.8185224887592</v>
      </c>
      <c r="F61" s="157">
        <v>24.99331026413514</v>
      </c>
    </row>
    <row r="62" spans="1:13" x14ac:dyDescent="0.35">
      <c r="A62" s="54" t="s">
        <v>34</v>
      </c>
      <c r="B62" s="157">
        <v>41.62137305981539</v>
      </c>
      <c r="C62" s="157">
        <v>34.77603921832489</v>
      </c>
      <c r="D62" s="157">
        <v>34.736118952462483</v>
      </c>
      <c r="E62" s="157">
        <v>31.256859505958495</v>
      </c>
      <c r="F62" s="157">
        <v>34.126278294344772</v>
      </c>
    </row>
    <row r="63" spans="1:13" x14ac:dyDescent="0.35">
      <c r="A63" s="54" t="s">
        <v>35</v>
      </c>
      <c r="B63" s="157">
        <v>39.484537087418033</v>
      </c>
      <c r="C63" s="157">
        <v>37.485107072139314</v>
      </c>
      <c r="D63" s="157">
        <v>48.436450545425188</v>
      </c>
      <c r="E63" s="157">
        <v>35.319758890053862</v>
      </c>
      <c r="F63" s="157">
        <v>44.265183838524621</v>
      </c>
    </row>
    <row r="64" spans="1:13" x14ac:dyDescent="0.35">
      <c r="A64" s="54" t="s">
        <v>36</v>
      </c>
      <c r="B64" s="157">
        <v>33.889875229476239</v>
      </c>
      <c r="C64" s="157">
        <v>28.128341409271876</v>
      </c>
      <c r="D64" s="157">
        <v>28.663863049398387</v>
      </c>
      <c r="E64" s="157">
        <v>27.382966177842402</v>
      </c>
      <c r="F64" s="157">
        <v>29.055694757834992</v>
      </c>
    </row>
    <row r="65" spans="1:17" x14ac:dyDescent="0.35">
      <c r="A65" s="241" t="s">
        <v>357</v>
      </c>
      <c r="B65" s="157">
        <v>37.350470009814799</v>
      </c>
      <c r="C65" s="157">
        <v>23.256119514972024</v>
      </c>
      <c r="D65" s="157">
        <v>17.923990756515561</v>
      </c>
      <c r="E65" s="157">
        <v>18.514961249571403</v>
      </c>
      <c r="F65" s="157">
        <v>22.617410453971559</v>
      </c>
    </row>
    <row r="66" spans="1:17" x14ac:dyDescent="0.35">
      <c r="A66" s="37" t="s">
        <v>37</v>
      </c>
      <c r="B66" s="158">
        <v>37.027761355853663</v>
      </c>
      <c r="C66" s="158">
        <v>31.442362280709297</v>
      </c>
      <c r="D66" s="158">
        <v>31.758045647954578</v>
      </c>
      <c r="E66" s="158">
        <v>28.890719450192613</v>
      </c>
      <c r="F66" s="158">
        <v>31.058886753500513</v>
      </c>
      <c r="G66" s="439"/>
    </row>
    <row r="68" spans="1:17" ht="75" customHeight="1" x14ac:dyDescent="0.35">
      <c r="A68" s="342" t="s">
        <v>519</v>
      </c>
      <c r="B68" s="345"/>
      <c r="C68" s="345"/>
      <c r="D68" s="345"/>
      <c r="E68" s="345"/>
      <c r="F68" s="345"/>
      <c r="G68" s="345"/>
      <c r="H68" s="345"/>
      <c r="I68" s="345"/>
      <c r="J68" s="345"/>
      <c r="K68" s="345"/>
      <c r="L68" s="345"/>
      <c r="M68" s="345"/>
      <c r="N68" s="345"/>
      <c r="O68" s="345"/>
      <c r="P68" s="345"/>
      <c r="Q68" s="345"/>
    </row>
    <row r="69" spans="1:17" ht="14.5" customHeight="1" x14ac:dyDescent="0.35">
      <c r="A69" s="340" t="s">
        <v>437</v>
      </c>
      <c r="B69" s="341"/>
      <c r="C69" s="341"/>
      <c r="D69" s="341"/>
      <c r="E69" s="341"/>
      <c r="F69" s="341"/>
      <c r="G69" s="341"/>
    </row>
    <row r="70" spans="1:17" x14ac:dyDescent="0.35">
      <c r="A70" s="130"/>
      <c r="B70" s="343">
        <v>2023</v>
      </c>
      <c r="C70" s="344"/>
      <c r="D70" s="344"/>
      <c r="E70" s="344">
        <v>2024</v>
      </c>
      <c r="F70" s="344"/>
      <c r="G70" s="344"/>
    </row>
    <row r="71" spans="1:17" ht="45.75" customHeight="1" x14ac:dyDescent="0.35">
      <c r="A71" s="36" t="s">
        <v>181</v>
      </c>
      <c r="B71" s="39" t="s">
        <v>373</v>
      </c>
      <c r="C71" s="39" t="s">
        <v>159</v>
      </c>
      <c r="D71" s="39" t="s">
        <v>32</v>
      </c>
      <c r="E71" s="39" t="s">
        <v>373</v>
      </c>
      <c r="F71" s="39" t="s">
        <v>159</v>
      </c>
      <c r="G71" s="39" t="s">
        <v>32</v>
      </c>
      <c r="I71" s="280"/>
    </row>
    <row r="72" spans="1:17" x14ac:dyDescent="0.35">
      <c r="A72" s="10" t="s">
        <v>379</v>
      </c>
      <c r="B72" s="161">
        <v>54958.839637311969</v>
      </c>
      <c r="C72" s="161">
        <v>3737263</v>
      </c>
      <c r="D72" s="161">
        <v>4508369</v>
      </c>
      <c r="E72" s="161">
        <v>62129.260037121203</v>
      </c>
      <c r="F72" s="165">
        <v>4087251</v>
      </c>
      <c r="G72" s="161">
        <v>4508369</v>
      </c>
      <c r="I72" s="280"/>
    </row>
    <row r="73" spans="1:17" x14ac:dyDescent="0.35">
      <c r="A73" s="10" t="s">
        <v>391</v>
      </c>
      <c r="B73" s="161">
        <v>39117.729975704307</v>
      </c>
      <c r="C73" s="161">
        <v>4369449</v>
      </c>
      <c r="D73" s="161">
        <v>4369449</v>
      </c>
      <c r="E73" s="161">
        <v>36776.304294900881</v>
      </c>
      <c r="F73" s="165">
        <v>4096245</v>
      </c>
      <c r="G73" s="161">
        <v>4369449</v>
      </c>
      <c r="I73" s="317"/>
    </row>
    <row r="74" spans="1:17" x14ac:dyDescent="0.35">
      <c r="A74" s="10" t="s">
        <v>374</v>
      </c>
      <c r="B74" s="161">
        <v>0</v>
      </c>
      <c r="C74" s="161">
        <v>0</v>
      </c>
      <c r="D74" s="161">
        <v>0</v>
      </c>
      <c r="E74" s="161">
        <v>0</v>
      </c>
      <c r="F74" s="165">
        <v>0</v>
      </c>
      <c r="G74" s="161">
        <v>0</v>
      </c>
    </row>
    <row r="75" spans="1:17" x14ac:dyDescent="0.35">
      <c r="A75" s="30" t="s">
        <v>377</v>
      </c>
      <c r="B75" s="161">
        <v>0</v>
      </c>
      <c r="C75" s="161">
        <v>0</v>
      </c>
      <c r="D75" s="161">
        <v>0</v>
      </c>
      <c r="E75" s="161">
        <v>0</v>
      </c>
      <c r="F75" s="165">
        <v>0</v>
      </c>
      <c r="G75" s="161">
        <v>0</v>
      </c>
    </row>
    <row r="76" spans="1:17" x14ac:dyDescent="0.35">
      <c r="A76" s="22" t="s">
        <v>37</v>
      </c>
      <c r="B76" s="160">
        <v>94076.569613016269</v>
      </c>
      <c r="C76" s="160"/>
      <c r="D76" s="160"/>
      <c r="E76" s="160">
        <v>98905.564332022084</v>
      </c>
      <c r="F76" s="160"/>
      <c r="G76" s="160"/>
    </row>
    <row r="78" spans="1:17" ht="14.5" customHeight="1" x14ac:dyDescent="0.35">
      <c r="A78" s="340" t="s">
        <v>375</v>
      </c>
      <c r="B78" s="341"/>
      <c r="C78" s="341"/>
      <c r="D78" s="341"/>
      <c r="E78" s="341"/>
      <c r="F78" s="341"/>
      <c r="G78" s="341"/>
    </row>
    <row r="79" spans="1:17" x14ac:dyDescent="0.35">
      <c r="A79" s="130"/>
      <c r="B79" s="343">
        <v>2023</v>
      </c>
      <c r="C79" s="344"/>
      <c r="D79" s="344"/>
      <c r="E79" s="344">
        <v>2024</v>
      </c>
      <c r="F79" s="344"/>
      <c r="G79" s="344"/>
    </row>
    <row r="80" spans="1:17" ht="46.5" customHeight="1" x14ac:dyDescent="0.35">
      <c r="A80" s="36" t="s">
        <v>181</v>
      </c>
      <c r="B80" s="39" t="s">
        <v>373</v>
      </c>
      <c r="C80" s="39" t="s">
        <v>159</v>
      </c>
      <c r="D80" s="39" t="s">
        <v>32</v>
      </c>
      <c r="E80" s="39" t="s">
        <v>373</v>
      </c>
      <c r="F80" s="39" t="s">
        <v>159</v>
      </c>
      <c r="G80" s="39" t="s">
        <v>32</v>
      </c>
    </row>
    <row r="81" spans="1:7" x14ac:dyDescent="0.35">
      <c r="A81" s="10" t="s">
        <v>379</v>
      </c>
      <c r="B81" s="161">
        <v>335316.36984020006</v>
      </c>
      <c r="C81" s="161">
        <v>21037984</v>
      </c>
      <c r="D81" s="161">
        <v>29992064</v>
      </c>
      <c r="E81" s="256">
        <v>271448.87956999987</v>
      </c>
      <c r="F81" s="161">
        <v>17986106</v>
      </c>
      <c r="G81" s="165">
        <v>29992064</v>
      </c>
    </row>
    <row r="82" spans="1:7" x14ac:dyDescent="0.35">
      <c r="A82" s="10" t="s">
        <v>391</v>
      </c>
      <c r="B82" s="161">
        <v>250261.15915299999</v>
      </c>
      <c r="C82" s="161">
        <v>20637824</v>
      </c>
      <c r="D82" s="161">
        <v>29596521</v>
      </c>
      <c r="E82" s="256">
        <v>187251.40081000005</v>
      </c>
      <c r="F82" s="161">
        <v>14745882</v>
      </c>
      <c r="G82" s="165">
        <v>29596521</v>
      </c>
    </row>
    <row r="83" spans="1:7" x14ac:dyDescent="0.35">
      <c r="A83" s="10" t="s">
        <v>374</v>
      </c>
      <c r="B83" s="161">
        <v>1039.1138100000001</v>
      </c>
      <c r="C83" s="161">
        <v>636828</v>
      </c>
      <c r="D83" s="161">
        <v>636828</v>
      </c>
      <c r="E83" s="149">
        <v>768.01674000000003</v>
      </c>
      <c r="F83" s="161">
        <v>636828</v>
      </c>
      <c r="G83" s="165">
        <v>636828</v>
      </c>
    </row>
    <row r="84" spans="1:7" x14ac:dyDescent="0.35">
      <c r="A84" s="30" t="s">
        <v>377</v>
      </c>
      <c r="B84" s="161">
        <v>0</v>
      </c>
      <c r="C84" s="161">
        <v>0</v>
      </c>
      <c r="D84" s="165">
        <v>0</v>
      </c>
      <c r="E84" s="161">
        <v>0</v>
      </c>
      <c r="F84" s="161">
        <v>0</v>
      </c>
      <c r="G84" s="165">
        <v>0</v>
      </c>
    </row>
    <row r="85" spans="1:7" ht="14.5" customHeight="1" x14ac:dyDescent="0.35">
      <c r="A85" s="22" t="s">
        <v>37</v>
      </c>
      <c r="B85" s="160">
        <v>586616.64280320005</v>
      </c>
      <c r="C85" s="160"/>
      <c r="D85" s="160"/>
      <c r="E85" s="160">
        <v>459468.29711999989</v>
      </c>
      <c r="F85" s="160"/>
      <c r="G85" s="160"/>
    </row>
    <row r="87" spans="1:7" x14ac:dyDescent="0.35">
      <c r="A87" s="340" t="s">
        <v>376</v>
      </c>
      <c r="B87" s="341"/>
      <c r="C87" s="341"/>
      <c r="D87" s="341"/>
      <c r="E87" s="341"/>
      <c r="F87" s="341"/>
      <c r="G87" s="341"/>
    </row>
    <row r="88" spans="1:7" x14ac:dyDescent="0.35">
      <c r="A88" s="130"/>
      <c r="B88" s="343">
        <v>2023</v>
      </c>
      <c r="C88" s="344"/>
      <c r="D88" s="344"/>
      <c r="E88" s="344">
        <v>2024</v>
      </c>
      <c r="F88" s="344"/>
      <c r="G88" s="344"/>
    </row>
    <row r="89" spans="1:7" ht="29" x14ac:dyDescent="0.35">
      <c r="A89" s="36" t="s">
        <v>181</v>
      </c>
      <c r="B89" s="39" t="s">
        <v>373</v>
      </c>
      <c r="C89" s="39" t="s">
        <v>159</v>
      </c>
      <c r="D89" s="39" t="s">
        <v>32</v>
      </c>
      <c r="E89" s="39" t="s">
        <v>373</v>
      </c>
      <c r="F89" s="39" t="s">
        <v>159</v>
      </c>
      <c r="G89" s="39" t="s">
        <v>32</v>
      </c>
    </row>
    <row r="90" spans="1:7" x14ac:dyDescent="0.35">
      <c r="A90" s="10" t="s">
        <v>379</v>
      </c>
      <c r="B90" s="161">
        <v>17132.452829999998</v>
      </c>
      <c r="C90" s="161">
        <v>795251</v>
      </c>
      <c r="D90" s="161">
        <v>917102</v>
      </c>
      <c r="E90" s="256">
        <v>13463.19354</v>
      </c>
      <c r="F90" s="161">
        <v>642351</v>
      </c>
      <c r="G90" s="165">
        <v>917102</v>
      </c>
    </row>
    <row r="91" spans="1:7" x14ac:dyDescent="0.35">
      <c r="A91" s="10" t="s">
        <v>391</v>
      </c>
      <c r="B91" s="161">
        <v>9345.2869799999989</v>
      </c>
      <c r="C91" s="161">
        <v>749658</v>
      </c>
      <c r="D91" s="161">
        <v>917102</v>
      </c>
      <c r="E91" s="256">
        <v>8133.8339200000009</v>
      </c>
      <c r="F91" s="161">
        <v>576222</v>
      </c>
      <c r="G91" s="165">
        <v>917102</v>
      </c>
    </row>
    <row r="92" spans="1:7" ht="14.5" customHeight="1" x14ac:dyDescent="0.35">
      <c r="A92" s="10" t="s">
        <v>374</v>
      </c>
      <c r="B92" s="161">
        <v>0</v>
      </c>
      <c r="C92" s="161">
        <v>0</v>
      </c>
      <c r="D92" s="161">
        <v>0</v>
      </c>
      <c r="E92" s="30">
        <v>0</v>
      </c>
      <c r="F92" s="161">
        <v>0</v>
      </c>
      <c r="G92" s="165">
        <v>0</v>
      </c>
    </row>
    <row r="93" spans="1:7" x14ac:dyDescent="0.35">
      <c r="A93" s="30" t="s">
        <v>377</v>
      </c>
      <c r="B93" s="161">
        <v>0</v>
      </c>
      <c r="C93" s="161">
        <v>0</v>
      </c>
      <c r="D93" s="165">
        <v>0</v>
      </c>
      <c r="E93" s="161">
        <v>0</v>
      </c>
      <c r="F93" s="161">
        <v>0</v>
      </c>
      <c r="G93" s="165">
        <v>0</v>
      </c>
    </row>
    <row r="94" spans="1:7" x14ac:dyDescent="0.35">
      <c r="A94" s="22" t="s">
        <v>37</v>
      </c>
      <c r="B94" s="160">
        <v>26477.739809999999</v>
      </c>
      <c r="C94" s="160"/>
      <c r="D94" s="160"/>
      <c r="E94" s="160">
        <v>21597.027460000001</v>
      </c>
      <c r="F94" s="160"/>
      <c r="G94" s="160"/>
    </row>
    <row r="96" spans="1:7" x14ac:dyDescent="0.35">
      <c r="A96" s="340" t="s">
        <v>182</v>
      </c>
      <c r="B96" s="341"/>
      <c r="C96" s="341"/>
      <c r="D96" s="341"/>
      <c r="E96" s="341"/>
      <c r="F96" s="341"/>
      <c r="G96" s="341"/>
    </row>
    <row r="97" spans="1:7" x14ac:dyDescent="0.35">
      <c r="A97" s="130"/>
      <c r="B97" s="343">
        <v>2023</v>
      </c>
      <c r="C97" s="344"/>
      <c r="D97" s="344"/>
      <c r="E97" s="344">
        <v>2024</v>
      </c>
      <c r="F97" s="344"/>
      <c r="G97" s="344"/>
    </row>
    <row r="98" spans="1:7" ht="29" x14ac:dyDescent="0.35">
      <c r="A98" s="36" t="s">
        <v>181</v>
      </c>
      <c r="B98" s="39" t="s">
        <v>373</v>
      </c>
      <c r="C98" s="39" t="s">
        <v>159</v>
      </c>
      <c r="D98" s="39" t="s">
        <v>32</v>
      </c>
      <c r="E98" s="39" t="s">
        <v>373</v>
      </c>
      <c r="F98" s="39" t="s">
        <v>159</v>
      </c>
      <c r="G98" s="39" t="s">
        <v>32</v>
      </c>
    </row>
    <row r="99" spans="1:7" x14ac:dyDescent="0.35">
      <c r="A99" s="10" t="s">
        <v>379</v>
      </c>
      <c r="B99" s="161">
        <v>61899.64800328514</v>
      </c>
      <c r="C99" s="161">
        <v>3200030</v>
      </c>
      <c r="D99" s="161">
        <v>3574171</v>
      </c>
      <c r="E99" s="256">
        <v>58226.15675640096</v>
      </c>
      <c r="F99" s="161">
        <v>3008978</v>
      </c>
      <c r="G99" s="165">
        <v>3574171</v>
      </c>
    </row>
    <row r="100" spans="1:7" x14ac:dyDescent="0.35">
      <c r="A100" s="10" t="s">
        <v>391</v>
      </c>
      <c r="B100" s="161">
        <v>25726.66525479588</v>
      </c>
      <c r="C100" s="161">
        <v>3186307</v>
      </c>
      <c r="D100" s="161">
        <v>3560448</v>
      </c>
      <c r="E100" s="256">
        <v>25090.132707305998</v>
      </c>
      <c r="F100" s="161">
        <v>3020442</v>
      </c>
      <c r="G100" s="165">
        <v>3560448</v>
      </c>
    </row>
    <row r="101" spans="1:7" x14ac:dyDescent="0.35">
      <c r="A101" s="10" t="s">
        <v>374</v>
      </c>
      <c r="B101" s="161">
        <v>0</v>
      </c>
      <c r="C101" s="161">
        <v>0</v>
      </c>
      <c r="D101" s="161">
        <v>0</v>
      </c>
      <c r="E101" s="161">
        <v>0</v>
      </c>
      <c r="F101" s="161">
        <v>0</v>
      </c>
      <c r="G101" s="165">
        <v>0</v>
      </c>
    </row>
    <row r="102" spans="1:7" x14ac:dyDescent="0.35">
      <c r="A102" s="30" t="s">
        <v>377</v>
      </c>
      <c r="B102" s="161">
        <v>0</v>
      </c>
      <c r="C102" s="161">
        <v>0</v>
      </c>
      <c r="D102" s="165">
        <v>0</v>
      </c>
      <c r="E102" s="161">
        <v>0</v>
      </c>
      <c r="F102" s="161">
        <v>0</v>
      </c>
      <c r="G102" s="165">
        <v>0</v>
      </c>
    </row>
    <row r="103" spans="1:7" x14ac:dyDescent="0.35">
      <c r="A103" s="22" t="s">
        <v>37</v>
      </c>
      <c r="B103" s="160">
        <v>87626.31325808102</v>
      </c>
      <c r="C103" s="160"/>
      <c r="D103" s="160"/>
      <c r="E103" s="160">
        <v>83316.289463706955</v>
      </c>
      <c r="F103" s="160"/>
      <c r="G103" s="160"/>
    </row>
    <row r="105" spans="1:7" x14ac:dyDescent="0.35">
      <c r="A105" s="340" t="s">
        <v>358</v>
      </c>
      <c r="B105" s="341"/>
      <c r="C105" s="341"/>
      <c r="D105" s="341"/>
      <c r="E105" s="341"/>
      <c r="F105" s="341"/>
      <c r="G105" s="341"/>
    </row>
    <row r="106" spans="1:7" x14ac:dyDescent="0.35">
      <c r="A106" s="130"/>
      <c r="B106" s="343">
        <v>2023</v>
      </c>
      <c r="C106" s="344"/>
      <c r="D106" s="344"/>
      <c r="E106" s="344">
        <v>2024</v>
      </c>
      <c r="F106" s="344"/>
      <c r="G106" s="344"/>
    </row>
    <row r="107" spans="1:7" ht="29" x14ac:dyDescent="0.35">
      <c r="A107" s="36" t="s">
        <v>181</v>
      </c>
      <c r="B107" s="39" t="s">
        <v>373</v>
      </c>
      <c r="C107" s="39" t="s">
        <v>159</v>
      </c>
      <c r="D107" s="39" t="s">
        <v>32</v>
      </c>
      <c r="E107" s="39" t="s">
        <v>373</v>
      </c>
      <c r="F107" s="39" t="s">
        <v>159</v>
      </c>
      <c r="G107" s="39" t="s">
        <v>32</v>
      </c>
    </row>
    <row r="108" spans="1:7" x14ac:dyDescent="0.35">
      <c r="A108" s="10" t="s">
        <v>379</v>
      </c>
      <c r="B108" s="161">
        <v>16008.887409999999</v>
      </c>
      <c r="C108" s="161">
        <v>1866560</v>
      </c>
      <c r="D108" s="161">
        <v>2338978</v>
      </c>
      <c r="E108" s="256">
        <v>21584.37011</v>
      </c>
      <c r="F108" s="161">
        <v>2267310</v>
      </c>
      <c r="G108" s="165">
        <v>2338978</v>
      </c>
    </row>
    <row r="109" spans="1:7" x14ac:dyDescent="0.35">
      <c r="A109" s="10" t="s">
        <v>391</v>
      </c>
      <c r="B109" s="161">
        <v>18550.398659999999</v>
      </c>
      <c r="C109" s="161">
        <v>1872960</v>
      </c>
      <c r="D109" s="161">
        <v>2338978</v>
      </c>
      <c r="E109" s="256">
        <v>30545.955999999998</v>
      </c>
      <c r="F109" s="161">
        <v>2265710</v>
      </c>
      <c r="G109" s="165">
        <v>2338978</v>
      </c>
    </row>
    <row r="110" spans="1:7" x14ac:dyDescent="0.35">
      <c r="A110" s="10" t="s">
        <v>374</v>
      </c>
      <c r="B110" s="161">
        <v>0</v>
      </c>
      <c r="C110" s="161">
        <v>0</v>
      </c>
      <c r="D110" s="161">
        <v>0</v>
      </c>
      <c r="E110" s="161">
        <v>0</v>
      </c>
      <c r="F110" s="161">
        <v>0</v>
      </c>
      <c r="G110" s="165">
        <v>0</v>
      </c>
    </row>
    <row r="111" spans="1:7" x14ac:dyDescent="0.35">
      <c r="A111" s="30" t="s">
        <v>377</v>
      </c>
      <c r="B111" s="161">
        <v>0</v>
      </c>
      <c r="C111" s="161">
        <v>0</v>
      </c>
      <c r="D111" s="165">
        <v>0</v>
      </c>
      <c r="E111" s="161">
        <v>0</v>
      </c>
      <c r="F111" s="161">
        <v>0</v>
      </c>
      <c r="G111" s="165">
        <v>0</v>
      </c>
    </row>
    <row r="112" spans="1:7" x14ac:dyDescent="0.35">
      <c r="A112" s="22" t="s">
        <v>37</v>
      </c>
      <c r="B112" s="160">
        <v>34559.286070000002</v>
      </c>
      <c r="C112" s="160"/>
      <c r="D112" s="160"/>
      <c r="E112" s="160">
        <v>52130.326109999995</v>
      </c>
      <c r="F112" s="160"/>
      <c r="G112" s="160"/>
    </row>
    <row r="114" spans="1:17" ht="74.5" customHeight="1" x14ac:dyDescent="0.35">
      <c r="A114" s="342" t="s">
        <v>393</v>
      </c>
      <c r="B114" s="345"/>
      <c r="C114" s="345"/>
      <c r="D114" s="345"/>
      <c r="E114" s="345"/>
      <c r="F114" s="345"/>
      <c r="G114" s="345"/>
      <c r="H114" s="345"/>
      <c r="I114" s="345"/>
      <c r="J114" s="345"/>
      <c r="K114" s="345"/>
      <c r="L114" s="345"/>
      <c r="M114" s="345"/>
      <c r="N114" s="345"/>
      <c r="O114" s="345"/>
      <c r="P114" s="345"/>
      <c r="Q114" s="345"/>
    </row>
    <row r="115" spans="1:17" ht="14.5" customHeight="1" x14ac:dyDescent="0.35">
      <c r="A115" s="391" t="s">
        <v>438</v>
      </c>
      <c r="B115" s="391"/>
      <c r="C115" s="391"/>
      <c r="D115" s="391"/>
      <c r="E115" s="391"/>
    </row>
    <row r="116" spans="1:17" x14ac:dyDescent="0.35">
      <c r="A116" s="130"/>
      <c r="B116" s="125">
        <v>2023</v>
      </c>
      <c r="C116" s="125">
        <v>2024</v>
      </c>
      <c r="D116" s="125" t="s">
        <v>489</v>
      </c>
      <c r="E116" s="125" t="s">
        <v>490</v>
      </c>
    </row>
    <row r="117" spans="1:17" ht="29.5" customHeight="1" x14ac:dyDescent="0.35">
      <c r="A117" s="36" t="s">
        <v>181</v>
      </c>
      <c r="B117" s="39" t="s">
        <v>175</v>
      </c>
      <c r="C117" s="39" t="s">
        <v>175</v>
      </c>
      <c r="D117" s="39" t="s">
        <v>159</v>
      </c>
      <c r="E117" s="36" t="s">
        <v>161</v>
      </c>
    </row>
    <row r="118" spans="1:17" x14ac:dyDescent="0.35">
      <c r="A118" s="10" t="s">
        <v>379</v>
      </c>
      <c r="B118" s="154">
        <v>44020.587384092018</v>
      </c>
      <c r="C118" s="154">
        <v>44162.201402746206</v>
      </c>
      <c r="D118" s="223">
        <v>2815946</v>
      </c>
      <c r="E118" s="244">
        <v>3.2169952076869547E-3</v>
      </c>
    </row>
    <row r="119" spans="1:17" x14ac:dyDescent="0.35">
      <c r="A119" s="10" t="s">
        <v>391</v>
      </c>
      <c r="B119" s="154">
        <v>29827.96530741292</v>
      </c>
      <c r="C119" s="154">
        <v>28287.28087201024</v>
      </c>
      <c r="D119" s="223">
        <v>3491264</v>
      </c>
      <c r="E119" s="244">
        <v>-5.1652347705385897E-2</v>
      </c>
    </row>
    <row r="120" spans="1:17" x14ac:dyDescent="0.35">
      <c r="A120" s="30" t="s">
        <v>374</v>
      </c>
      <c r="B120" s="154">
        <v>0</v>
      </c>
      <c r="C120" s="154">
        <v>0</v>
      </c>
      <c r="D120" s="223">
        <v>0</v>
      </c>
      <c r="E120" s="244" t="s">
        <v>378</v>
      </c>
    </row>
    <row r="121" spans="1:17" x14ac:dyDescent="0.35">
      <c r="A121" s="30" t="s">
        <v>377</v>
      </c>
      <c r="B121" s="154">
        <v>0</v>
      </c>
      <c r="C121" s="154">
        <v>0</v>
      </c>
      <c r="D121" s="223">
        <v>0</v>
      </c>
      <c r="E121" s="244" t="s">
        <v>378</v>
      </c>
    </row>
    <row r="122" spans="1:17" x14ac:dyDescent="0.35">
      <c r="A122" s="22" t="s">
        <v>37</v>
      </c>
      <c r="B122" s="156">
        <v>73848.552691504941</v>
      </c>
      <c r="C122" s="156">
        <v>72449.482274756447</v>
      </c>
      <c r="D122" s="156"/>
      <c r="E122" s="257">
        <v>-1.8945129806307425E-2</v>
      </c>
    </row>
    <row r="124" spans="1:17" ht="14.5" customHeight="1" x14ac:dyDescent="0.35">
      <c r="A124" s="391" t="s">
        <v>440</v>
      </c>
      <c r="B124" s="391"/>
      <c r="C124" s="391"/>
      <c r="D124" s="391"/>
      <c r="E124" s="391"/>
    </row>
    <row r="125" spans="1:17" x14ac:dyDescent="0.35">
      <c r="A125" s="130"/>
      <c r="B125" s="125">
        <v>2023</v>
      </c>
      <c r="C125" s="125">
        <v>2024</v>
      </c>
      <c r="D125" s="125" t="s">
        <v>489</v>
      </c>
      <c r="E125" s="125" t="s">
        <v>490</v>
      </c>
    </row>
    <row r="126" spans="1:17" ht="33" customHeight="1" x14ac:dyDescent="0.35">
      <c r="A126" s="36" t="s">
        <v>181</v>
      </c>
      <c r="B126" s="39" t="s">
        <v>175</v>
      </c>
      <c r="C126" s="39" t="s">
        <v>175</v>
      </c>
      <c r="D126" s="39" t="s">
        <v>159</v>
      </c>
      <c r="E126" s="36" t="s">
        <v>161</v>
      </c>
    </row>
    <row r="127" spans="1:17" x14ac:dyDescent="0.35">
      <c r="A127" s="10" t="s">
        <v>379</v>
      </c>
      <c r="B127" s="154">
        <v>253439.02151620013</v>
      </c>
      <c r="C127" s="154">
        <v>247891.80491999997</v>
      </c>
      <c r="D127" s="223">
        <v>14578956</v>
      </c>
      <c r="E127" s="258">
        <v>-2.1887776250925809E-2</v>
      </c>
    </row>
    <row r="128" spans="1:17" x14ac:dyDescent="0.35">
      <c r="A128" s="10" t="s">
        <v>391</v>
      </c>
      <c r="B128" s="154">
        <v>175106.46789299999</v>
      </c>
      <c r="C128" s="154">
        <v>168719.23589000004</v>
      </c>
      <c r="D128" s="223">
        <v>13265053</v>
      </c>
      <c r="E128" s="258">
        <v>-3.6476276860903364E-2</v>
      </c>
    </row>
    <row r="129" spans="1:5" x14ac:dyDescent="0.35">
      <c r="A129" s="30" t="s">
        <v>374</v>
      </c>
      <c r="B129" s="154">
        <v>1039.1138100000001</v>
      </c>
      <c r="C129" s="154">
        <v>768.01674000000003</v>
      </c>
      <c r="D129" s="223">
        <v>636828</v>
      </c>
      <c r="E129" s="244">
        <v>-0.260892567677452</v>
      </c>
    </row>
    <row r="130" spans="1:5" x14ac:dyDescent="0.35">
      <c r="A130" s="30" t="s">
        <v>377</v>
      </c>
      <c r="B130" s="154">
        <v>0</v>
      </c>
      <c r="C130" s="154">
        <v>0</v>
      </c>
      <c r="D130" s="223">
        <v>0</v>
      </c>
      <c r="E130" s="244" t="s">
        <v>378</v>
      </c>
    </row>
    <row r="131" spans="1:5" x14ac:dyDescent="0.35">
      <c r="A131" s="22" t="s">
        <v>37</v>
      </c>
      <c r="B131" s="155">
        <v>429584.60321920016</v>
      </c>
      <c r="C131" s="155">
        <v>417379.05755000003</v>
      </c>
      <c r="D131" s="155"/>
      <c r="E131" s="259">
        <v>-2.8412437451749453E-2</v>
      </c>
    </row>
    <row r="133" spans="1:5" ht="14.5" customHeight="1" x14ac:dyDescent="0.35">
      <c r="A133" s="391" t="s">
        <v>439</v>
      </c>
      <c r="B133" s="391"/>
      <c r="C133" s="391"/>
      <c r="D133" s="391"/>
      <c r="E133" s="391"/>
    </row>
    <row r="134" spans="1:5" x14ac:dyDescent="0.35">
      <c r="A134" s="128"/>
      <c r="B134" s="125">
        <v>2023</v>
      </c>
      <c r="C134" s="125">
        <v>2024</v>
      </c>
      <c r="D134" s="125" t="s">
        <v>489</v>
      </c>
      <c r="E134" s="125" t="s">
        <v>490</v>
      </c>
    </row>
    <row r="135" spans="1:5" ht="29.15" customHeight="1" x14ac:dyDescent="0.35">
      <c r="A135" s="36" t="s">
        <v>181</v>
      </c>
      <c r="B135" s="39" t="s">
        <v>175</v>
      </c>
      <c r="C135" s="39" t="s">
        <v>175</v>
      </c>
      <c r="D135" s="39" t="s">
        <v>159</v>
      </c>
      <c r="E135" s="36" t="s">
        <v>161</v>
      </c>
    </row>
    <row r="136" spans="1:5" x14ac:dyDescent="0.35">
      <c r="A136" s="10" t="s">
        <v>379</v>
      </c>
      <c r="B136" s="154">
        <v>9835.7479399999993</v>
      </c>
      <c r="C136" s="154">
        <v>9962.2991700000002</v>
      </c>
      <c r="D136" s="223">
        <v>401902</v>
      </c>
      <c r="E136" s="244">
        <v>1.2866457210167277E-2</v>
      </c>
    </row>
    <row r="137" spans="1:5" x14ac:dyDescent="0.35">
      <c r="A137" s="10" t="s">
        <v>391</v>
      </c>
      <c r="B137" s="154">
        <v>3453.6556799999998</v>
      </c>
      <c r="C137" s="154">
        <v>2805.1408999999999</v>
      </c>
      <c r="D137" s="223">
        <v>237745</v>
      </c>
      <c r="E137" s="244">
        <v>-0.18777632748844261</v>
      </c>
    </row>
    <row r="138" spans="1:5" x14ac:dyDescent="0.35">
      <c r="A138" s="30" t="s">
        <v>374</v>
      </c>
      <c r="B138" s="154">
        <v>0</v>
      </c>
      <c r="C138" s="154">
        <v>0</v>
      </c>
      <c r="D138" s="223">
        <v>0</v>
      </c>
      <c r="E138" s="244" t="s">
        <v>378</v>
      </c>
    </row>
    <row r="139" spans="1:5" x14ac:dyDescent="0.35">
      <c r="A139" s="30" t="s">
        <v>377</v>
      </c>
      <c r="B139" s="154">
        <v>0</v>
      </c>
      <c r="C139" s="154">
        <v>0</v>
      </c>
      <c r="D139" s="223">
        <v>0</v>
      </c>
      <c r="E139" s="244" t="s">
        <v>378</v>
      </c>
    </row>
    <row r="140" spans="1:5" x14ac:dyDescent="0.35">
      <c r="A140" s="22" t="s">
        <v>37</v>
      </c>
      <c r="B140" s="155">
        <v>13289.403619999999</v>
      </c>
      <c r="C140" s="155">
        <v>12767.440070000001</v>
      </c>
      <c r="D140" s="225"/>
      <c r="E140" s="259">
        <v>-3.9276672221352747E-2</v>
      </c>
    </row>
    <row r="142" spans="1:5" ht="14.5" customHeight="1" x14ac:dyDescent="0.35">
      <c r="A142" s="391" t="s">
        <v>183</v>
      </c>
      <c r="B142" s="391"/>
      <c r="C142" s="391"/>
      <c r="D142" s="391"/>
      <c r="E142" s="391"/>
    </row>
    <row r="143" spans="1:5" x14ac:dyDescent="0.35">
      <c r="A143" s="128"/>
      <c r="B143" s="125">
        <v>2023</v>
      </c>
      <c r="C143" s="125">
        <v>2024</v>
      </c>
      <c r="D143" s="125" t="s">
        <v>489</v>
      </c>
      <c r="E143" s="125" t="s">
        <v>490</v>
      </c>
    </row>
    <row r="144" spans="1:5" ht="32.15" customHeight="1" x14ac:dyDescent="0.35">
      <c r="A144" s="36" t="s">
        <v>181</v>
      </c>
      <c r="B144" s="39" t="s">
        <v>175</v>
      </c>
      <c r="C144" s="39" t="s">
        <v>175</v>
      </c>
      <c r="D144" s="39" t="s">
        <v>159</v>
      </c>
      <c r="E144" s="36" t="s">
        <v>161</v>
      </c>
    </row>
    <row r="145" spans="1:17" x14ac:dyDescent="0.35">
      <c r="A145" s="10" t="s">
        <v>379</v>
      </c>
      <c r="B145" s="154">
        <v>50199.908647061238</v>
      </c>
      <c r="C145" s="154">
        <v>48599.073228991292</v>
      </c>
      <c r="D145" s="223">
        <v>2494239</v>
      </c>
      <c r="E145" s="244">
        <v>-3.1889209785716632E-2</v>
      </c>
      <c r="H145" s="196"/>
    </row>
    <row r="146" spans="1:17" x14ac:dyDescent="0.35">
      <c r="A146" s="10" t="s">
        <v>391</v>
      </c>
      <c r="B146" s="154">
        <v>19090.983304795878</v>
      </c>
      <c r="C146" s="154">
        <v>17350.201219434333</v>
      </c>
      <c r="D146" s="223">
        <v>2508250</v>
      </c>
      <c r="E146" s="244">
        <v>-9.1183469052861205E-2</v>
      </c>
      <c r="H146" s="196"/>
    </row>
    <row r="147" spans="1:17" x14ac:dyDescent="0.35">
      <c r="A147" s="30" t="s">
        <v>374</v>
      </c>
      <c r="B147" s="154">
        <v>0</v>
      </c>
      <c r="C147" s="154">
        <v>0</v>
      </c>
      <c r="D147" s="223">
        <v>0</v>
      </c>
      <c r="E147" s="244" t="s">
        <v>378</v>
      </c>
    </row>
    <row r="148" spans="1:17" x14ac:dyDescent="0.35">
      <c r="A148" s="30" t="s">
        <v>377</v>
      </c>
      <c r="B148" s="154">
        <v>0</v>
      </c>
      <c r="C148" s="154">
        <v>0</v>
      </c>
      <c r="D148" s="223">
        <v>0</v>
      </c>
      <c r="E148" s="244" t="s">
        <v>378</v>
      </c>
    </row>
    <row r="149" spans="1:17" x14ac:dyDescent="0.35">
      <c r="A149" s="22" t="s">
        <v>37</v>
      </c>
      <c r="B149" s="155">
        <v>69290.89195185712</v>
      </c>
      <c r="C149" s="155">
        <v>65949.274448425625</v>
      </c>
      <c r="D149" s="225"/>
      <c r="E149" s="259">
        <v>-4.8225927092311494E-2</v>
      </c>
      <c r="H149" s="196"/>
    </row>
    <row r="151" spans="1:17" ht="19.5" customHeight="1" x14ac:dyDescent="0.35">
      <c r="A151" s="391" t="s">
        <v>359</v>
      </c>
      <c r="B151" s="391"/>
      <c r="C151" s="391"/>
      <c r="D151" s="391"/>
      <c r="E151" s="391"/>
    </row>
    <row r="152" spans="1:17" x14ac:dyDescent="0.35">
      <c r="A152" s="128"/>
      <c r="B152" s="125">
        <v>2023</v>
      </c>
      <c r="C152" s="125">
        <v>2024</v>
      </c>
      <c r="D152" s="125" t="s">
        <v>489</v>
      </c>
      <c r="E152" s="125" t="s">
        <v>490</v>
      </c>
    </row>
    <row r="153" spans="1:17" ht="29" x14ac:dyDescent="0.35">
      <c r="A153" s="36" t="s">
        <v>181</v>
      </c>
      <c r="B153" s="39" t="s">
        <v>175</v>
      </c>
      <c r="C153" s="39" t="s">
        <v>175</v>
      </c>
      <c r="D153" s="39" t="s">
        <v>159</v>
      </c>
      <c r="E153" s="36" t="s">
        <v>161</v>
      </c>
    </row>
    <row r="154" spans="1:17" x14ac:dyDescent="0.35">
      <c r="A154" s="10" t="s">
        <v>379</v>
      </c>
      <c r="B154" s="154">
        <v>6212.1766999999991</v>
      </c>
      <c r="C154" s="154">
        <v>5608.1597099999999</v>
      </c>
      <c r="D154" s="223">
        <v>725674</v>
      </c>
      <c r="E154" s="244">
        <v>-9.7231134780824777E-2</v>
      </c>
    </row>
    <row r="155" spans="1:17" x14ac:dyDescent="0.35">
      <c r="A155" s="10" t="s">
        <v>391</v>
      </c>
      <c r="B155" s="154">
        <v>7072.7102400000003</v>
      </c>
      <c r="C155" s="154">
        <v>7878.3406899999991</v>
      </c>
      <c r="D155" s="223">
        <v>725091</v>
      </c>
      <c r="E155" s="244">
        <v>0.11390689320816834</v>
      </c>
    </row>
    <row r="156" spans="1:17" x14ac:dyDescent="0.35">
      <c r="A156" s="30" t="s">
        <v>374</v>
      </c>
      <c r="B156" s="154">
        <v>0</v>
      </c>
      <c r="C156" s="154">
        <v>0</v>
      </c>
      <c r="D156" s="223">
        <v>0</v>
      </c>
      <c r="E156" s="244" t="s">
        <v>378</v>
      </c>
    </row>
    <row r="157" spans="1:17" x14ac:dyDescent="0.35">
      <c r="A157" s="30" t="s">
        <v>377</v>
      </c>
      <c r="B157" s="154">
        <v>0</v>
      </c>
      <c r="C157" s="154">
        <v>0</v>
      </c>
      <c r="D157" s="223">
        <v>0</v>
      </c>
      <c r="E157" s="244" t="s">
        <v>378</v>
      </c>
    </row>
    <row r="158" spans="1:17" x14ac:dyDescent="0.35">
      <c r="A158" s="22" t="s">
        <v>37</v>
      </c>
      <c r="B158" s="155">
        <v>13284.88694</v>
      </c>
      <c r="C158" s="155">
        <v>13486.500399999999</v>
      </c>
      <c r="D158" s="225"/>
      <c r="E158" s="259">
        <v>1.5176151736222353E-2</v>
      </c>
    </row>
    <row r="160" spans="1:17" ht="125.25" customHeight="1" x14ac:dyDescent="0.35">
      <c r="A160" s="342" t="s">
        <v>394</v>
      </c>
      <c r="B160" s="345"/>
      <c r="C160" s="345"/>
      <c r="D160" s="345"/>
      <c r="E160" s="345"/>
      <c r="F160" s="345"/>
      <c r="G160" s="345"/>
      <c r="H160" s="345"/>
      <c r="I160" s="345"/>
      <c r="J160" s="345"/>
      <c r="K160" s="345"/>
      <c r="L160" s="345"/>
      <c r="M160" s="345"/>
      <c r="N160" s="345"/>
      <c r="O160" s="345"/>
      <c r="P160" s="345"/>
      <c r="Q160" s="345"/>
    </row>
    <row r="161" spans="1:11" x14ac:dyDescent="0.35">
      <c r="A161" s="340" t="s">
        <v>360</v>
      </c>
      <c r="B161" s="341"/>
      <c r="C161" s="341"/>
      <c r="D161" s="341"/>
      <c r="E161" s="341"/>
      <c r="F161" s="341"/>
      <c r="G161" s="341"/>
      <c r="H161" s="341"/>
      <c r="I161" s="341"/>
      <c r="J161" s="341"/>
      <c r="K161" s="341"/>
    </row>
    <row r="162" spans="1:11" x14ac:dyDescent="0.35">
      <c r="A162" s="130"/>
      <c r="B162" s="347">
        <v>2019</v>
      </c>
      <c r="C162" s="347"/>
      <c r="D162" s="347">
        <v>2021</v>
      </c>
      <c r="E162" s="347"/>
      <c r="F162" s="347">
        <v>2022</v>
      </c>
      <c r="G162" s="347"/>
      <c r="H162" s="347">
        <v>2023</v>
      </c>
      <c r="I162" s="347"/>
      <c r="J162" s="347">
        <v>2024</v>
      </c>
      <c r="K162" s="347"/>
    </row>
    <row r="163" spans="1:11" ht="31" x14ac:dyDescent="0.35">
      <c r="A163" s="36" t="s">
        <v>163</v>
      </c>
      <c r="B163" s="39" t="s">
        <v>184</v>
      </c>
      <c r="C163" s="39" t="s">
        <v>176</v>
      </c>
      <c r="D163" s="39" t="s">
        <v>184</v>
      </c>
      <c r="E163" s="39" t="s">
        <v>176</v>
      </c>
      <c r="F163" s="39" t="s">
        <v>184</v>
      </c>
      <c r="G163" s="39" t="s">
        <v>176</v>
      </c>
      <c r="H163" s="39" t="s">
        <v>184</v>
      </c>
      <c r="I163" s="39" t="s">
        <v>176</v>
      </c>
      <c r="J163" s="39" t="s">
        <v>184</v>
      </c>
      <c r="K163" s="39" t="s">
        <v>176</v>
      </c>
    </row>
    <row r="164" spans="1:11" x14ac:dyDescent="0.35">
      <c r="A164" s="30" t="s">
        <v>384</v>
      </c>
      <c r="B164" s="162">
        <v>329660.44999999995</v>
      </c>
      <c r="C164" s="51">
        <v>0.92345050298783027</v>
      </c>
      <c r="D164" s="163">
        <v>228572.06000000003</v>
      </c>
      <c r="E164" s="51">
        <v>0.86586915310117452</v>
      </c>
      <c r="F164" s="163">
        <v>290850.15000000002</v>
      </c>
      <c r="G164" s="51">
        <v>0.86841397073974858</v>
      </c>
      <c r="H164" s="223">
        <v>300824.03999999998</v>
      </c>
      <c r="I164" s="244">
        <v>0.85835520561870604</v>
      </c>
      <c r="J164" s="223">
        <v>286229.23</v>
      </c>
      <c r="K164" s="244">
        <v>0.85813759841265458</v>
      </c>
    </row>
    <row r="165" spans="1:11" x14ac:dyDescent="0.35">
      <c r="A165" s="30" t="s">
        <v>34</v>
      </c>
      <c r="B165" s="162">
        <v>1504496.2800000003</v>
      </c>
      <c r="C165" s="51">
        <v>0.74810366828760289</v>
      </c>
      <c r="D165" s="163">
        <v>1360588.9599999995</v>
      </c>
      <c r="E165" s="51">
        <v>0.76058144492064694</v>
      </c>
      <c r="F165" s="163">
        <v>1765678.1999999997</v>
      </c>
      <c r="G165" s="51">
        <v>0.78268549351181604</v>
      </c>
      <c r="H165" s="223">
        <v>1601447.86</v>
      </c>
      <c r="I165" s="244">
        <v>0.78245861218738988</v>
      </c>
      <c r="J165" s="223">
        <v>1554539.4699999997</v>
      </c>
      <c r="K165" s="244">
        <v>0.79449628027926067</v>
      </c>
    </row>
    <row r="166" spans="1:11" x14ac:dyDescent="0.35">
      <c r="A166" s="30" t="s">
        <v>35</v>
      </c>
      <c r="B166" s="162">
        <v>69009.37</v>
      </c>
      <c r="C166" s="51">
        <v>0.72329309990402846</v>
      </c>
      <c r="D166" s="163">
        <v>49762.819999999992</v>
      </c>
      <c r="E166" s="51">
        <v>0.89425842073257888</v>
      </c>
      <c r="F166" s="163">
        <v>74757.899999999994</v>
      </c>
      <c r="G166" s="51">
        <v>0.83187017070093827</v>
      </c>
      <c r="H166" s="223">
        <v>91265.08</v>
      </c>
      <c r="I166" s="244">
        <v>0.85119103436695154</v>
      </c>
      <c r="J166" s="223">
        <v>90034.39</v>
      </c>
      <c r="K166" s="244">
        <v>0.85119103436695154</v>
      </c>
    </row>
    <row r="167" spans="1:11" x14ac:dyDescent="0.35">
      <c r="A167" s="30" t="s">
        <v>36</v>
      </c>
      <c r="B167" s="162">
        <v>393090.03</v>
      </c>
      <c r="C167" s="51">
        <v>0.99458257201270306</v>
      </c>
      <c r="D167" s="163">
        <v>266000.90999999997</v>
      </c>
      <c r="E167" s="51">
        <v>0.99494532092279486</v>
      </c>
      <c r="F167" s="163">
        <v>427561.95</v>
      </c>
      <c r="G167" s="51">
        <v>0.99267497695010132</v>
      </c>
      <c r="H167" s="223">
        <v>275762.89</v>
      </c>
      <c r="I167" s="244">
        <v>0.99479627583571129</v>
      </c>
      <c r="J167" s="223">
        <v>282966.14</v>
      </c>
      <c r="K167" s="244">
        <v>0.99479627583571129</v>
      </c>
    </row>
    <row r="168" spans="1:11" x14ac:dyDescent="0.35">
      <c r="A168" s="242" t="s">
        <v>357</v>
      </c>
      <c r="B168" s="262">
        <v>2151.9499999999998</v>
      </c>
      <c r="C168" s="51">
        <v>0.63080174338258743</v>
      </c>
      <c r="D168" s="163">
        <v>128810.63</v>
      </c>
      <c r="E168" s="51">
        <v>0.94578821111266731</v>
      </c>
      <c r="F168" s="163">
        <v>150691.94999999998</v>
      </c>
      <c r="G168" s="51">
        <v>0.64482815785823344</v>
      </c>
      <c r="H168" s="223">
        <v>263338.13</v>
      </c>
      <c r="I168" s="244">
        <v>0.85600163832237841</v>
      </c>
      <c r="J168" s="223">
        <v>290986.01</v>
      </c>
      <c r="K168" s="244">
        <v>0.85600163832237841</v>
      </c>
    </row>
    <row r="169" spans="1:11" x14ac:dyDescent="0.35">
      <c r="A169" s="22" t="s">
        <v>37</v>
      </c>
      <c r="B169" s="221">
        <v>2298408.08</v>
      </c>
      <c r="C169" s="222">
        <v>0.790668048392829</v>
      </c>
      <c r="D169" s="221">
        <v>2033735.3799999994</v>
      </c>
      <c r="E169" s="222">
        <v>0.80210917113397506</v>
      </c>
      <c r="F169" s="221">
        <v>2709540.15</v>
      </c>
      <c r="G169" s="222">
        <v>0.80687740458657853</v>
      </c>
      <c r="H169" s="221">
        <v>2532638</v>
      </c>
      <c r="I169" s="222">
        <v>0.81493035404776692</v>
      </c>
      <c r="J169" s="221">
        <v>2504755.2399999993</v>
      </c>
      <c r="K169" s="222">
        <v>0.82366357919248268</v>
      </c>
    </row>
    <row r="171" spans="1:11" x14ac:dyDescent="0.35">
      <c r="A171" s="340" t="s">
        <v>185</v>
      </c>
      <c r="B171" s="341"/>
      <c r="C171" s="341"/>
      <c r="D171" s="341"/>
      <c r="E171" s="341"/>
      <c r="F171" s="341"/>
    </row>
    <row r="172" spans="1:11" x14ac:dyDescent="0.35">
      <c r="A172" s="128"/>
      <c r="B172" s="121">
        <v>2019</v>
      </c>
      <c r="C172" s="121">
        <v>2021</v>
      </c>
      <c r="D172" s="121">
        <v>2022</v>
      </c>
      <c r="E172" s="121">
        <v>2023</v>
      </c>
      <c r="F172" s="121">
        <v>2024</v>
      </c>
    </row>
    <row r="173" spans="1:11" ht="29" x14ac:dyDescent="0.35">
      <c r="A173" s="36" t="s">
        <v>163</v>
      </c>
      <c r="B173" s="39" t="s">
        <v>186</v>
      </c>
      <c r="C173" s="39" t="s">
        <v>186</v>
      </c>
      <c r="D173" s="39" t="s">
        <v>186</v>
      </c>
      <c r="E173" s="39" t="s">
        <v>186</v>
      </c>
      <c r="F173" s="39" t="s">
        <v>186</v>
      </c>
    </row>
    <row r="174" spans="1:11" x14ac:dyDescent="0.35">
      <c r="A174" s="30" t="s">
        <v>384</v>
      </c>
      <c r="B174" s="149">
        <v>72.20542751201323</v>
      </c>
      <c r="C174" s="149">
        <v>54.395200643112688</v>
      </c>
      <c r="D174" s="149">
        <v>69.013205397762405</v>
      </c>
      <c r="E174" s="223">
        <v>77.736689043465489</v>
      </c>
      <c r="F174" s="223">
        <v>81.424443727572864</v>
      </c>
      <c r="G174" s="316"/>
      <c r="H174" s="316"/>
    </row>
    <row r="175" spans="1:11" x14ac:dyDescent="0.35">
      <c r="A175" s="30" t="s">
        <v>34</v>
      </c>
      <c r="B175" s="149">
        <v>76.896741399887063</v>
      </c>
      <c r="C175" s="149">
        <v>59.141603473760625</v>
      </c>
      <c r="D175" s="149">
        <v>75.002848163934615</v>
      </c>
      <c r="E175" s="223">
        <v>68.658883501181151</v>
      </c>
      <c r="F175" s="223">
        <v>66.845182704595345</v>
      </c>
      <c r="G175" s="316"/>
      <c r="H175" s="316"/>
    </row>
    <row r="176" spans="1:11" x14ac:dyDescent="0.35">
      <c r="A176" s="30" t="s">
        <v>35</v>
      </c>
      <c r="B176" s="149">
        <v>116.053717166723</v>
      </c>
      <c r="C176" s="149">
        <v>67.408287390108768</v>
      </c>
      <c r="D176" s="149">
        <v>110.71324375517408</v>
      </c>
      <c r="E176" s="223">
        <v>116.91223359624098</v>
      </c>
      <c r="F176" s="223">
        <v>115.33569723902136</v>
      </c>
      <c r="G176" s="316"/>
      <c r="H176" s="316"/>
    </row>
    <row r="177" spans="1:17" x14ac:dyDescent="0.35">
      <c r="A177" s="30" t="s">
        <v>36</v>
      </c>
      <c r="B177" s="149">
        <v>115.1210485623415</v>
      </c>
      <c r="C177" s="149">
        <v>72.658746526186292</v>
      </c>
      <c r="D177" s="149">
        <v>107.56210528540205</v>
      </c>
      <c r="E177" s="223">
        <v>77.557954106962256</v>
      </c>
      <c r="F177" s="223">
        <v>79.583858799653058</v>
      </c>
      <c r="G177" s="316"/>
      <c r="H177" s="316"/>
    </row>
    <row r="178" spans="1:17" x14ac:dyDescent="0.35">
      <c r="A178" s="242" t="s">
        <v>357</v>
      </c>
      <c r="B178" s="248">
        <v>2.901203110507129</v>
      </c>
      <c r="C178" s="149">
        <v>121.50009102322366</v>
      </c>
      <c r="D178" s="149">
        <v>112.94868018375564</v>
      </c>
      <c r="E178" s="223">
        <v>131.52642459252942</v>
      </c>
      <c r="F178" s="223">
        <v>145.33538877087798</v>
      </c>
      <c r="G178" s="316"/>
      <c r="H178" s="316"/>
    </row>
    <row r="179" spans="1:17" x14ac:dyDescent="0.35">
      <c r="A179" s="22" t="s">
        <v>37</v>
      </c>
      <c r="B179" s="150">
        <v>79.580088400619658</v>
      </c>
      <c r="C179" s="150">
        <v>62.256495913204731</v>
      </c>
      <c r="D179" s="150">
        <v>80.305701596614909</v>
      </c>
      <c r="E179" s="243">
        <v>75.527068201654899</v>
      </c>
      <c r="F179" s="243">
        <v>75.650735863641174</v>
      </c>
      <c r="G179" s="316"/>
      <c r="H179" s="316"/>
    </row>
    <row r="180" spans="1:17" ht="35.15" customHeight="1" x14ac:dyDescent="0.35">
      <c r="A180" s="342" t="s">
        <v>187</v>
      </c>
      <c r="B180" s="390"/>
      <c r="C180" s="390"/>
      <c r="D180" s="390"/>
      <c r="E180" s="390"/>
      <c r="F180" s="390"/>
      <c r="G180" s="390"/>
      <c r="H180" s="390"/>
      <c r="I180" s="390"/>
      <c r="J180" s="390"/>
      <c r="K180" s="390"/>
      <c r="L180" s="390"/>
      <c r="M180" s="390"/>
      <c r="N180" s="390"/>
      <c r="O180" s="390"/>
      <c r="P180" s="390"/>
      <c r="Q180" s="390"/>
    </row>
    <row r="181" spans="1:17" ht="14.5" customHeight="1" x14ac:dyDescent="0.35">
      <c r="A181" s="387" t="s">
        <v>188</v>
      </c>
      <c r="B181" s="388"/>
      <c r="C181" s="388"/>
      <c r="D181" s="388"/>
      <c r="E181" s="389"/>
      <c r="F181" s="44"/>
    </row>
    <row r="182" spans="1:17" x14ac:dyDescent="0.35">
      <c r="A182" s="128"/>
      <c r="B182" s="121">
        <v>2023</v>
      </c>
      <c r="C182" s="121">
        <v>2024</v>
      </c>
      <c r="D182" s="121" t="s">
        <v>489</v>
      </c>
      <c r="E182" s="121" t="s">
        <v>490</v>
      </c>
      <c r="F182" s="44"/>
    </row>
    <row r="183" spans="1:17" ht="35.15" customHeight="1" x14ac:dyDescent="0.35">
      <c r="A183" s="36" t="s">
        <v>163</v>
      </c>
      <c r="B183" s="39" t="s">
        <v>184</v>
      </c>
      <c r="C183" s="39" t="s">
        <v>184</v>
      </c>
      <c r="D183" s="39" t="s">
        <v>189</v>
      </c>
      <c r="E183" s="39" t="s">
        <v>161</v>
      </c>
      <c r="F183" s="44"/>
    </row>
    <row r="184" spans="1:17" x14ac:dyDescent="0.35">
      <c r="A184" s="30" t="s">
        <v>384</v>
      </c>
      <c r="B184" s="154">
        <v>269045.14999999997</v>
      </c>
      <c r="C184" s="154">
        <v>244828.88</v>
      </c>
      <c r="D184" s="314">
        <v>3590423</v>
      </c>
      <c r="E184" s="244">
        <v>-9.0008201225704923E-2</v>
      </c>
      <c r="F184" s="438"/>
      <c r="G184" s="316"/>
    </row>
    <row r="185" spans="1:17" x14ac:dyDescent="0.35">
      <c r="A185" s="30" t="s">
        <v>34</v>
      </c>
      <c r="B185" s="154">
        <v>1403639.24</v>
      </c>
      <c r="C185" s="154">
        <v>1416379.8599999999</v>
      </c>
      <c r="D185" s="314">
        <v>20093598</v>
      </c>
      <c r="E185" s="244">
        <v>9.0768479798269807E-3</v>
      </c>
      <c r="F185" s="438"/>
      <c r="G185" s="316"/>
    </row>
    <row r="186" spans="1:17" x14ac:dyDescent="0.35">
      <c r="A186" s="30" t="s">
        <v>35</v>
      </c>
      <c r="B186" s="154">
        <v>69759.199999999997</v>
      </c>
      <c r="C186" s="154">
        <v>69175.260000000009</v>
      </c>
      <c r="D186" s="314">
        <v>586731</v>
      </c>
      <c r="E186" s="244">
        <v>-8.3707955366458878E-3</v>
      </c>
      <c r="F186" s="438"/>
      <c r="G186" s="316"/>
    </row>
    <row r="187" spans="1:17" x14ac:dyDescent="0.35">
      <c r="A187" s="30" t="s">
        <v>36</v>
      </c>
      <c r="B187" s="154">
        <v>275160.03000000003</v>
      </c>
      <c r="C187" s="154">
        <v>282040.53999999998</v>
      </c>
      <c r="D187" s="314">
        <v>3541849</v>
      </c>
      <c r="E187" s="244">
        <v>2.5005484989952757E-2</v>
      </c>
      <c r="F187" s="438"/>
      <c r="G187" s="316"/>
    </row>
    <row r="188" spans="1:17" x14ac:dyDescent="0.35">
      <c r="A188" s="242" t="s">
        <v>357</v>
      </c>
      <c r="B188" s="224">
        <v>256866.97</v>
      </c>
      <c r="C188" s="224">
        <v>274860.83</v>
      </c>
      <c r="D188" s="314">
        <v>1763335</v>
      </c>
      <c r="E188" s="244">
        <v>7.0051279851200854E-2</v>
      </c>
      <c r="F188" s="438"/>
      <c r="G188" s="316"/>
    </row>
    <row r="189" spans="1:17" x14ac:dyDescent="0.35">
      <c r="A189" s="22" t="s">
        <v>37</v>
      </c>
      <c r="B189" s="155">
        <v>2274470.59</v>
      </c>
      <c r="C189" s="155">
        <v>2287285.3699999996</v>
      </c>
      <c r="D189" s="243">
        <v>29575936</v>
      </c>
      <c r="E189" s="245">
        <v>5.6341814470328216E-3</v>
      </c>
      <c r="F189" s="438"/>
      <c r="G189" s="316"/>
    </row>
    <row r="191" spans="1:17" x14ac:dyDescent="0.35">
      <c r="A191" s="340" t="s">
        <v>383</v>
      </c>
      <c r="B191" s="341"/>
      <c r="C191" s="341"/>
      <c r="D191" s="341"/>
      <c r="E191" s="341"/>
      <c r="F191" s="341"/>
    </row>
    <row r="192" spans="1:17" x14ac:dyDescent="0.35">
      <c r="A192" s="129"/>
      <c r="B192" s="129">
        <v>2019</v>
      </c>
      <c r="C192" s="129">
        <v>2021</v>
      </c>
      <c r="D192" s="129">
        <v>2022</v>
      </c>
      <c r="E192" s="129">
        <v>2023</v>
      </c>
      <c r="F192" s="129">
        <v>2024</v>
      </c>
    </row>
    <row r="193" spans="1:17" x14ac:dyDescent="0.35">
      <c r="A193" s="36" t="s">
        <v>163</v>
      </c>
      <c r="B193" s="53" t="s">
        <v>190</v>
      </c>
      <c r="C193" s="53" t="s">
        <v>190</v>
      </c>
      <c r="D193" s="53" t="s">
        <v>190</v>
      </c>
      <c r="E193" s="53" t="s">
        <v>190</v>
      </c>
      <c r="F193" s="53" t="s">
        <v>190</v>
      </c>
    </row>
    <row r="194" spans="1:17" x14ac:dyDescent="0.35">
      <c r="A194" s="30" t="s">
        <v>384</v>
      </c>
      <c r="B194" s="151">
        <v>4250.1013300000004</v>
      </c>
      <c r="C194" s="152">
        <v>2738.73</v>
      </c>
      <c r="D194" s="152">
        <v>3673.32</v>
      </c>
      <c r="E194" s="202">
        <v>2222.3199999999993</v>
      </c>
      <c r="F194" s="202">
        <v>2847.8099999999995</v>
      </c>
    </row>
    <row r="195" spans="1:17" x14ac:dyDescent="0.35">
      <c r="A195" s="30" t="s">
        <v>34</v>
      </c>
      <c r="B195" s="152">
        <v>25700.110576000017</v>
      </c>
      <c r="C195" s="152">
        <v>17776.280000000002</v>
      </c>
      <c r="D195" s="152">
        <v>19372.780000000006</v>
      </c>
      <c r="E195" s="202">
        <v>17267.539999999997</v>
      </c>
      <c r="F195" s="202">
        <v>23134.090000000004</v>
      </c>
    </row>
    <row r="196" spans="1:17" x14ac:dyDescent="0.35">
      <c r="A196" s="30" t="s">
        <v>35</v>
      </c>
      <c r="B196" s="152">
        <v>412.41</v>
      </c>
      <c r="C196" s="152">
        <v>442.69</v>
      </c>
      <c r="D196" s="152">
        <v>558.75</v>
      </c>
      <c r="E196" s="202">
        <v>598.62</v>
      </c>
      <c r="F196" s="202">
        <v>997.55</v>
      </c>
    </row>
    <row r="197" spans="1:17" x14ac:dyDescent="0.35">
      <c r="A197" s="30" t="s">
        <v>36</v>
      </c>
      <c r="B197" s="152">
        <v>5548.26</v>
      </c>
      <c r="C197" s="152">
        <v>1817.82</v>
      </c>
      <c r="D197" s="152">
        <v>2187.16</v>
      </c>
      <c r="E197" s="202">
        <v>3568.44</v>
      </c>
      <c r="F197" s="202">
        <v>3896.79</v>
      </c>
    </row>
    <row r="198" spans="1:17" x14ac:dyDescent="0.35">
      <c r="A198" s="242" t="s">
        <v>357</v>
      </c>
      <c r="B198" s="152">
        <v>22.2</v>
      </c>
      <c r="C198" s="152">
        <v>156.11000000000001</v>
      </c>
      <c r="D198" s="152">
        <v>126.25999999999999</v>
      </c>
      <c r="E198" s="202">
        <v>950.94</v>
      </c>
      <c r="F198" s="202">
        <v>2284.4700000000003</v>
      </c>
    </row>
    <row r="199" spans="1:17" x14ac:dyDescent="0.35">
      <c r="A199" s="22" t="s">
        <v>37</v>
      </c>
      <c r="B199" s="153">
        <v>35933.081906000014</v>
      </c>
      <c r="C199" s="153">
        <v>22931.63</v>
      </c>
      <c r="D199" s="153">
        <v>25918.270000000004</v>
      </c>
      <c r="E199" s="153">
        <v>24607.859999999993</v>
      </c>
      <c r="F199" s="153">
        <v>33160.71</v>
      </c>
    </row>
    <row r="200" spans="1:17" ht="16.5" x14ac:dyDescent="0.35">
      <c r="A200" s="319" t="s">
        <v>522</v>
      </c>
      <c r="B200" s="319"/>
      <c r="C200" s="319"/>
      <c r="D200" s="319"/>
      <c r="E200" s="319"/>
      <c r="F200" s="319"/>
      <c r="G200" s="319"/>
      <c r="H200" s="319"/>
      <c r="I200" s="319"/>
      <c r="J200" s="319"/>
      <c r="K200" s="319"/>
      <c r="L200" s="319"/>
      <c r="M200" s="319"/>
      <c r="N200" s="319"/>
      <c r="O200" s="319"/>
      <c r="P200" s="319"/>
      <c r="Q200" s="319"/>
    </row>
    <row r="202" spans="1:17" x14ac:dyDescent="0.35">
      <c r="A202" s="340" t="s">
        <v>191</v>
      </c>
      <c r="B202" s="341"/>
      <c r="C202" s="341"/>
      <c r="D202" s="341"/>
      <c r="E202" s="341"/>
      <c r="F202" s="341"/>
      <c r="N202" s="28"/>
    </row>
    <row r="203" spans="1:17" x14ac:dyDescent="0.35">
      <c r="A203" s="129"/>
      <c r="B203" s="129">
        <v>2019</v>
      </c>
      <c r="C203" s="129">
        <v>2021</v>
      </c>
      <c r="D203" s="129">
        <v>2022</v>
      </c>
      <c r="E203" s="129">
        <v>2023</v>
      </c>
      <c r="F203" s="129">
        <v>2024</v>
      </c>
    </row>
    <row r="204" spans="1:17" x14ac:dyDescent="0.35">
      <c r="A204" s="36" t="s">
        <v>192</v>
      </c>
      <c r="B204" s="53" t="s">
        <v>193</v>
      </c>
      <c r="C204" s="53" t="s">
        <v>193</v>
      </c>
      <c r="D204" s="53" t="s">
        <v>193</v>
      </c>
      <c r="E204" s="53" t="s">
        <v>193</v>
      </c>
      <c r="F204" s="53" t="s">
        <v>193</v>
      </c>
    </row>
    <row r="205" spans="1:17" x14ac:dyDescent="0.35">
      <c r="A205" s="172" t="s">
        <v>194</v>
      </c>
      <c r="B205" s="173">
        <v>0.60534738543847166</v>
      </c>
      <c r="C205" s="173">
        <v>0.6039426114497749</v>
      </c>
      <c r="D205" s="173">
        <v>0.63617679222791312</v>
      </c>
      <c r="E205" s="261">
        <v>0.5800903445524126</v>
      </c>
      <c r="F205" s="261">
        <v>0.50793241897068919</v>
      </c>
    </row>
    <row r="206" spans="1:17" x14ac:dyDescent="0.35">
      <c r="A206" s="172" t="s">
        <v>195</v>
      </c>
      <c r="B206" s="173">
        <v>0.37987221639977081</v>
      </c>
      <c r="C206" s="173">
        <v>0.33574627364038223</v>
      </c>
      <c r="D206" s="173">
        <v>0.32658382078122239</v>
      </c>
      <c r="E206" s="261">
        <v>0.41990965544758835</v>
      </c>
      <c r="F206" s="261">
        <v>0.41762083672522909</v>
      </c>
    </row>
    <row r="207" spans="1:17" x14ac:dyDescent="0.35">
      <c r="A207" s="172" t="s">
        <v>196</v>
      </c>
      <c r="B207" s="173">
        <v>1.4779599866451529E-2</v>
      </c>
      <c r="C207" s="173">
        <v>6.0310603127645052E-2</v>
      </c>
      <c r="D207" s="173">
        <v>3.7237020806909958E-2</v>
      </c>
      <c r="E207" s="261">
        <v>0</v>
      </c>
      <c r="F207" s="261">
        <v>7.1233156276364257E-2</v>
      </c>
    </row>
    <row r="212" spans="1:17" ht="35.5" customHeight="1" x14ac:dyDescent="0.35"/>
    <row r="213" spans="1:17" x14ac:dyDescent="0.35">
      <c r="A213" s="346"/>
      <c r="B213" s="346"/>
      <c r="C213" s="346"/>
      <c r="D213" s="346"/>
      <c r="E213" s="346"/>
      <c r="F213" s="346"/>
      <c r="G213" s="346"/>
      <c r="H213" s="346"/>
      <c r="I213" s="346"/>
      <c r="J213" s="346"/>
      <c r="K213" s="346"/>
      <c r="L213" s="346"/>
      <c r="M213" s="346"/>
      <c r="N213" s="346"/>
      <c r="O213" s="346"/>
      <c r="P213" s="346"/>
      <c r="Q213" s="346"/>
    </row>
    <row r="214" spans="1:17" x14ac:dyDescent="0.35">
      <c r="A214" s="345"/>
      <c r="B214" s="345"/>
      <c r="C214" s="345"/>
      <c r="D214" s="345"/>
      <c r="E214" s="345"/>
      <c r="F214" s="345"/>
      <c r="G214" s="345"/>
      <c r="H214" s="345"/>
      <c r="I214" s="345"/>
      <c r="J214" s="345"/>
      <c r="K214" s="345"/>
      <c r="L214" s="345"/>
      <c r="M214" s="345"/>
      <c r="N214" s="345"/>
      <c r="O214" s="345"/>
      <c r="P214" s="345"/>
      <c r="Q214" s="345"/>
    </row>
  </sheetData>
  <mergeCells count="60">
    <mergeCell ref="F39:G39"/>
    <mergeCell ref="A37:Q37"/>
    <mergeCell ref="A69:G69"/>
    <mergeCell ref="A68:Q68"/>
    <mergeCell ref="A96:G96"/>
    <mergeCell ref="J49:K49"/>
    <mergeCell ref="A161:K161"/>
    <mergeCell ref="A133:E133"/>
    <mergeCell ref="E70:G70"/>
    <mergeCell ref="A105:G105"/>
    <mergeCell ref="B106:D106"/>
    <mergeCell ref="E106:G106"/>
    <mergeCell ref="A114:Q114"/>
    <mergeCell ref="A78:G78"/>
    <mergeCell ref="B79:D79"/>
    <mergeCell ref="E79:G79"/>
    <mergeCell ref="A87:G87"/>
    <mergeCell ref="B97:D97"/>
    <mergeCell ref="E97:G97"/>
    <mergeCell ref="B88:D88"/>
    <mergeCell ref="E88:G88"/>
    <mergeCell ref="A115:E115"/>
    <mergeCell ref="A24:Q24"/>
    <mergeCell ref="B49:C49"/>
    <mergeCell ref="A142:E142"/>
    <mergeCell ref="A151:E151"/>
    <mergeCell ref="B39:C39"/>
    <mergeCell ref="D39:E39"/>
    <mergeCell ref="A48:K48"/>
    <mergeCell ref="D49:E49"/>
    <mergeCell ref="F49:G49"/>
    <mergeCell ref="A26:Q26"/>
    <mergeCell ref="H39:I39"/>
    <mergeCell ref="A38:K38"/>
    <mergeCell ref="H49:I49"/>
    <mergeCell ref="B70:D70"/>
    <mergeCell ref="A58:F58"/>
    <mergeCell ref="J39:K39"/>
    <mergeCell ref="A7:Q7"/>
    <mergeCell ref="A8:Q19"/>
    <mergeCell ref="A20:Q20"/>
    <mergeCell ref="A23:C23"/>
    <mergeCell ref="A21:Q21"/>
    <mergeCell ref="A22:Q22"/>
    <mergeCell ref="J162:K162"/>
    <mergeCell ref="A27:C27"/>
    <mergeCell ref="A181:E181"/>
    <mergeCell ref="A214:Q214"/>
    <mergeCell ref="A213:Q213"/>
    <mergeCell ref="B162:C162"/>
    <mergeCell ref="D162:E162"/>
    <mergeCell ref="F162:G162"/>
    <mergeCell ref="H162:I162"/>
    <mergeCell ref="A171:F171"/>
    <mergeCell ref="A191:F191"/>
    <mergeCell ref="A202:F202"/>
    <mergeCell ref="A180:Q180"/>
    <mergeCell ref="A200:Q200"/>
    <mergeCell ref="A160:Q160"/>
    <mergeCell ref="A124:E124"/>
  </mergeCells>
  <printOptions gridLines="1"/>
  <pageMargins left="0.7" right="0.7" top="0.75" bottom="0.75" header="0.3" footer="0.3"/>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D9632-A439-4BC0-8996-06BC740FB961}">
  <sheetPr codeName="Sheet9">
    <tabColor theme="6" tint="0.39997558519241921"/>
  </sheetPr>
  <dimension ref="A1:BE209"/>
  <sheetViews>
    <sheetView topLeftCell="A187" zoomScale="110" zoomScaleNormal="110" workbookViewId="0">
      <selection activeCell="N175" sqref="N175"/>
    </sheetView>
  </sheetViews>
  <sheetFormatPr defaultColWidth="8.7265625" defaultRowHeight="14.5" x14ac:dyDescent="0.35"/>
  <cols>
    <col min="1" max="1" width="31.81640625" style="1" customWidth="1"/>
    <col min="2" max="2" width="13.26953125" style="1" customWidth="1"/>
    <col min="3" max="5" width="12" style="1" bestFit="1" customWidth="1"/>
    <col min="6" max="6" width="12.453125" style="1" customWidth="1"/>
    <col min="7" max="7" width="11.54296875" style="1" customWidth="1"/>
    <col min="8" max="8" width="13.54296875" style="1" customWidth="1"/>
    <col min="9" max="9" width="14.54296875" style="1" customWidth="1"/>
    <col min="10" max="10" width="13.81640625" style="1" customWidth="1"/>
    <col min="11" max="11" width="10.7265625" style="1" bestFit="1" customWidth="1"/>
    <col min="12" max="13" width="8.1796875" style="1" customWidth="1"/>
    <col min="14" max="14" width="16" style="1" customWidth="1"/>
    <col min="15" max="15" width="9.54296875" style="1" customWidth="1"/>
    <col min="16" max="16" width="8.1796875" style="1" customWidth="1"/>
    <col min="17" max="17" width="9" style="1" customWidth="1"/>
    <col min="18" max="18" width="9.1796875" style="1" customWidth="1"/>
    <col min="19" max="16384" width="8.7265625" style="1"/>
  </cols>
  <sheetData>
    <row r="1" spans="1:26" x14ac:dyDescent="0.35">
      <c r="B1" s="3" t="s">
        <v>0</v>
      </c>
      <c r="C1" s="3"/>
      <c r="N1" s="3" t="s">
        <v>115</v>
      </c>
      <c r="O1" s="3"/>
      <c r="P1" s="5" t="s">
        <v>169</v>
      </c>
    </row>
    <row r="2" spans="1:26" x14ac:dyDescent="0.35">
      <c r="A2"/>
      <c r="B2" s="3" t="s">
        <v>396</v>
      </c>
      <c r="C2" s="3"/>
      <c r="N2" s="3" t="s">
        <v>117</v>
      </c>
      <c r="O2" s="3"/>
      <c r="P2" s="5" t="s">
        <v>16</v>
      </c>
    </row>
    <row r="4" spans="1:26" x14ac:dyDescent="0.35">
      <c r="A4" s="3"/>
    </row>
    <row r="5" spans="1:26" x14ac:dyDescent="0.35">
      <c r="A5" s="3"/>
    </row>
    <row r="6" spans="1:26" ht="21" customHeight="1" x14ac:dyDescent="0.35"/>
    <row r="7" spans="1:26" ht="14.5" customHeight="1" x14ac:dyDescent="0.35">
      <c r="A7" s="352" t="s">
        <v>197</v>
      </c>
      <c r="B7" s="352"/>
      <c r="C7" s="352"/>
      <c r="D7" s="352"/>
      <c r="E7" s="352"/>
      <c r="F7" s="352"/>
      <c r="G7" s="352"/>
      <c r="H7" s="352"/>
      <c r="I7" s="352"/>
      <c r="J7" s="352"/>
      <c r="K7" s="352"/>
      <c r="L7" s="352"/>
      <c r="M7" s="352"/>
      <c r="N7" s="352"/>
      <c r="O7" s="352"/>
      <c r="P7" s="352"/>
      <c r="Q7" s="352"/>
    </row>
    <row r="8" spans="1:26" ht="65" customHeight="1" x14ac:dyDescent="0.35">
      <c r="A8" s="318" t="s">
        <v>514</v>
      </c>
      <c r="B8" s="318"/>
      <c r="C8" s="318"/>
      <c r="D8" s="318"/>
      <c r="E8" s="318"/>
      <c r="F8" s="318"/>
      <c r="G8" s="318"/>
      <c r="H8" s="318"/>
      <c r="I8" s="318"/>
      <c r="J8" s="318"/>
      <c r="K8" s="318"/>
      <c r="L8" s="318"/>
      <c r="M8" s="318"/>
      <c r="N8" s="318"/>
      <c r="O8" s="318"/>
      <c r="P8" s="318"/>
      <c r="Q8" s="318"/>
    </row>
    <row r="9" spans="1:26" ht="405.5" customHeight="1" x14ac:dyDescent="0.35">
      <c r="A9" s="318" t="s">
        <v>524</v>
      </c>
      <c r="B9" s="318"/>
      <c r="C9" s="318"/>
      <c r="D9" s="318"/>
      <c r="E9" s="318"/>
      <c r="F9" s="318"/>
      <c r="G9" s="318"/>
      <c r="H9" s="318"/>
      <c r="I9" s="318"/>
      <c r="J9" s="318"/>
      <c r="K9" s="318"/>
      <c r="L9" s="318"/>
      <c r="M9" s="318"/>
      <c r="N9" s="318"/>
      <c r="O9" s="318"/>
      <c r="P9" s="318"/>
      <c r="Q9" s="318"/>
    </row>
    <row r="10" spans="1:26" ht="324.5" customHeight="1" x14ac:dyDescent="0.35">
      <c r="A10" s="318" t="s">
        <v>445</v>
      </c>
      <c r="B10" s="319"/>
      <c r="C10" s="319"/>
      <c r="D10" s="319"/>
      <c r="E10" s="319"/>
      <c r="F10" s="319"/>
      <c r="G10" s="319"/>
      <c r="H10" s="319"/>
      <c r="I10" s="319"/>
      <c r="J10" s="319"/>
      <c r="K10" s="319"/>
      <c r="L10" s="319"/>
      <c r="M10" s="319"/>
      <c r="N10" s="319"/>
      <c r="O10" s="319"/>
      <c r="P10" s="319"/>
      <c r="Q10" s="319"/>
    </row>
    <row r="11" spans="1:26" ht="372.65" customHeight="1" x14ac:dyDescent="0.35">
      <c r="A11" s="318" t="s">
        <v>494</v>
      </c>
      <c r="B11" s="319"/>
      <c r="C11" s="319"/>
      <c r="D11" s="319"/>
      <c r="E11" s="319"/>
      <c r="F11" s="319"/>
      <c r="G11" s="319"/>
      <c r="H11" s="319"/>
      <c r="I11" s="319"/>
      <c r="J11" s="319"/>
      <c r="K11" s="319"/>
      <c r="L11" s="319"/>
      <c r="M11" s="319"/>
      <c r="N11" s="319"/>
      <c r="O11" s="319"/>
      <c r="P11" s="319"/>
      <c r="Q11" s="319"/>
      <c r="R11" s="418"/>
      <c r="S11" s="418"/>
      <c r="T11" s="418"/>
      <c r="U11" s="418"/>
      <c r="V11" s="418"/>
      <c r="W11" s="418"/>
      <c r="X11" s="418"/>
      <c r="Y11" s="418"/>
      <c r="Z11" s="418"/>
    </row>
    <row r="12" spans="1:26" ht="14.5" customHeight="1" x14ac:dyDescent="0.35">
      <c r="A12" s="352" t="s">
        <v>156</v>
      </c>
      <c r="B12" s="352"/>
      <c r="C12" s="352"/>
      <c r="D12" s="352"/>
      <c r="E12" s="352"/>
      <c r="F12" s="352"/>
      <c r="G12" s="352"/>
      <c r="H12" s="352"/>
      <c r="I12" s="352"/>
      <c r="J12" s="352"/>
      <c r="K12" s="352"/>
      <c r="L12" s="352"/>
      <c r="M12" s="352"/>
      <c r="N12" s="352"/>
      <c r="O12" s="352"/>
      <c r="P12" s="352"/>
      <c r="Q12" s="352"/>
    </row>
    <row r="13" spans="1:26" ht="14.5" customHeight="1" x14ac:dyDescent="0.35">
      <c r="A13" s="318" t="s">
        <v>495</v>
      </c>
      <c r="B13" s="318"/>
      <c r="C13" s="318"/>
      <c r="D13" s="318"/>
      <c r="E13" s="318"/>
      <c r="F13" s="318"/>
      <c r="G13" s="318"/>
      <c r="H13" s="318"/>
      <c r="I13" s="318"/>
      <c r="J13" s="318"/>
      <c r="K13" s="318"/>
      <c r="L13" s="318"/>
      <c r="M13" s="318"/>
      <c r="N13" s="318"/>
      <c r="O13" s="318"/>
      <c r="P13" s="318"/>
      <c r="Q13" s="318"/>
    </row>
    <row r="14" spans="1:26" x14ac:dyDescent="0.35">
      <c r="A14" s="318"/>
      <c r="B14" s="318"/>
      <c r="C14" s="318"/>
      <c r="D14" s="318"/>
      <c r="E14" s="318"/>
      <c r="F14" s="318"/>
      <c r="G14" s="318"/>
      <c r="H14" s="318"/>
      <c r="I14" s="318"/>
      <c r="J14" s="318"/>
      <c r="K14" s="318"/>
      <c r="L14" s="318"/>
      <c r="M14" s="318"/>
      <c r="N14" s="318"/>
      <c r="O14" s="318"/>
      <c r="P14" s="318"/>
      <c r="Q14" s="318"/>
    </row>
    <row r="15" spans="1:26" ht="28.5" customHeight="1" x14ac:dyDescent="0.35">
      <c r="A15" s="318"/>
      <c r="B15" s="318"/>
      <c r="C15" s="318"/>
      <c r="D15" s="318"/>
      <c r="E15" s="318"/>
      <c r="F15" s="318"/>
      <c r="G15" s="318"/>
      <c r="H15" s="318"/>
      <c r="I15" s="318"/>
      <c r="J15" s="318"/>
      <c r="K15" s="318"/>
      <c r="L15" s="318"/>
      <c r="M15" s="318"/>
      <c r="N15" s="318"/>
      <c r="O15" s="318"/>
      <c r="P15" s="318"/>
      <c r="Q15" s="318"/>
    </row>
    <row r="16" spans="1:26" x14ac:dyDescent="0.35">
      <c r="A16" s="352" t="s">
        <v>355</v>
      </c>
      <c r="B16" s="352"/>
      <c r="C16" s="352"/>
      <c r="D16" s="17"/>
      <c r="E16" s="17"/>
      <c r="F16" s="17"/>
      <c r="G16" s="17"/>
      <c r="H16" s="17"/>
      <c r="I16" s="17"/>
      <c r="J16" s="17"/>
      <c r="K16" s="17"/>
      <c r="L16" s="17"/>
      <c r="M16" s="17"/>
      <c r="N16" s="17"/>
      <c r="O16" s="17"/>
      <c r="P16" s="17"/>
      <c r="Q16" s="17"/>
    </row>
    <row r="17" spans="1:17" ht="14.5" customHeight="1" x14ac:dyDescent="0.35">
      <c r="A17" s="20"/>
      <c r="B17" s="20"/>
      <c r="C17" s="20"/>
      <c r="D17" s="21"/>
      <c r="E17" s="21"/>
      <c r="F17" s="21"/>
      <c r="G17" s="21"/>
      <c r="H17" s="21"/>
      <c r="I17" s="21"/>
      <c r="J17" s="21"/>
      <c r="K17" s="21"/>
      <c r="L17" s="21"/>
      <c r="M17" s="21"/>
      <c r="N17" s="21"/>
      <c r="O17" s="21"/>
      <c r="P17" s="21"/>
      <c r="Q17" s="21"/>
    </row>
    <row r="18" spans="1:17" ht="25" customHeight="1" x14ac:dyDescent="0.35">
      <c r="A18" s="341" t="s">
        <v>428</v>
      </c>
      <c r="B18" s="341"/>
      <c r="C18" s="341"/>
      <c r="D18" s="341"/>
      <c r="E18" s="341"/>
      <c r="F18" s="341"/>
      <c r="G18" s="341"/>
      <c r="H18" s="341"/>
      <c r="I18" s="341"/>
      <c r="J18" s="21"/>
      <c r="K18" s="21"/>
      <c r="L18" s="21"/>
      <c r="M18" s="21"/>
      <c r="N18" s="21"/>
      <c r="O18" s="21"/>
      <c r="P18" s="21"/>
      <c r="Q18" s="21"/>
    </row>
    <row r="19" spans="1:17" x14ac:dyDescent="0.35">
      <c r="A19" s="132"/>
      <c r="B19" s="133">
        <v>2017</v>
      </c>
      <c r="C19" s="133">
        <v>2018</v>
      </c>
      <c r="D19" s="121">
        <v>2019</v>
      </c>
      <c r="E19" s="121">
        <v>2020</v>
      </c>
      <c r="F19" s="121">
        <v>2021</v>
      </c>
      <c r="G19" s="121">
        <v>2022</v>
      </c>
      <c r="H19" s="121">
        <v>2023</v>
      </c>
      <c r="I19" s="121">
        <v>2024</v>
      </c>
      <c r="J19" s="21"/>
      <c r="K19" s="21"/>
      <c r="L19" s="21"/>
      <c r="M19" s="21"/>
      <c r="N19" s="21"/>
      <c r="O19" s="21"/>
      <c r="P19" s="21"/>
      <c r="Q19" s="21"/>
    </row>
    <row r="20" spans="1:17" ht="14.5" customHeight="1" x14ac:dyDescent="0.35">
      <c r="A20" s="145" t="s">
        <v>198</v>
      </c>
      <c r="B20" s="67">
        <v>720</v>
      </c>
      <c r="C20" s="67">
        <v>650</v>
      </c>
      <c r="D20" s="67">
        <v>653</v>
      </c>
      <c r="E20" s="67">
        <v>629</v>
      </c>
      <c r="F20" s="67">
        <v>601</v>
      </c>
      <c r="G20" s="67">
        <v>603</v>
      </c>
      <c r="H20" s="67">
        <v>600</v>
      </c>
      <c r="I20" s="67">
        <v>536</v>
      </c>
      <c r="J20" s="21"/>
      <c r="K20" s="21"/>
      <c r="L20" s="21"/>
      <c r="M20" s="21"/>
      <c r="N20" s="21"/>
      <c r="O20" s="21"/>
      <c r="P20" s="21"/>
      <c r="Q20" s="21"/>
    </row>
    <row r="21" spans="1:17" ht="14.5" customHeight="1" x14ac:dyDescent="0.35">
      <c r="A21" s="145" t="s">
        <v>199</v>
      </c>
      <c r="B21" s="67">
        <v>7</v>
      </c>
      <c r="C21" s="67">
        <v>7</v>
      </c>
      <c r="D21" s="67">
        <v>6</v>
      </c>
      <c r="E21" s="67">
        <v>5</v>
      </c>
      <c r="F21" s="67">
        <v>0</v>
      </c>
      <c r="G21" s="67">
        <v>0</v>
      </c>
      <c r="H21" s="67">
        <v>0</v>
      </c>
      <c r="I21" s="67">
        <v>0</v>
      </c>
      <c r="J21" s="21"/>
      <c r="K21" s="21"/>
      <c r="L21" s="21"/>
      <c r="M21" s="21"/>
      <c r="N21" s="21"/>
      <c r="O21" s="21"/>
      <c r="P21" s="21"/>
      <c r="Q21" s="21"/>
    </row>
    <row r="22" spans="1:17" ht="14.5" customHeight="1" x14ac:dyDescent="0.35">
      <c r="A22" s="70" t="s">
        <v>200</v>
      </c>
      <c r="B22" s="68">
        <v>9.7000000000000003E-3</v>
      </c>
      <c r="C22" s="68">
        <v>1.0800000000000001E-2</v>
      </c>
      <c r="D22" s="69">
        <v>9.1999999999999998E-3</v>
      </c>
      <c r="E22" s="69">
        <v>7.9000000000000008E-3</v>
      </c>
      <c r="F22" s="69">
        <v>0</v>
      </c>
      <c r="G22" s="69">
        <v>0</v>
      </c>
      <c r="H22" s="69">
        <v>0</v>
      </c>
      <c r="I22" s="69">
        <v>0</v>
      </c>
      <c r="J22" s="21"/>
      <c r="K22" s="21"/>
      <c r="L22" s="21"/>
      <c r="M22" s="21"/>
      <c r="N22" s="21"/>
      <c r="O22" s="21"/>
      <c r="P22" s="21"/>
      <c r="Q22" s="21"/>
    </row>
    <row r="23" spans="1:17" ht="59.5" customHeight="1" x14ac:dyDescent="0.35">
      <c r="A23" s="332" t="s">
        <v>496</v>
      </c>
      <c r="B23" s="318"/>
      <c r="C23" s="318"/>
      <c r="D23" s="318"/>
      <c r="E23" s="318"/>
      <c r="F23" s="318"/>
      <c r="G23" s="318"/>
      <c r="H23" s="318"/>
      <c r="I23" s="318"/>
      <c r="J23" s="318"/>
      <c r="K23" s="318"/>
      <c r="L23" s="318"/>
      <c r="M23" s="318"/>
      <c r="N23" s="318"/>
      <c r="O23" s="318"/>
      <c r="P23" s="318"/>
      <c r="Q23" s="318"/>
    </row>
    <row r="24" spans="1:17" x14ac:dyDescent="0.35">
      <c r="A24" s="41"/>
      <c r="B24" s="42"/>
      <c r="C24" s="42"/>
      <c r="D24" s="42"/>
      <c r="E24" s="42"/>
      <c r="F24" s="42"/>
      <c r="G24" s="42"/>
      <c r="H24" s="42"/>
      <c r="I24" s="42"/>
      <c r="J24" s="42"/>
      <c r="K24" s="42"/>
      <c r="L24" s="42"/>
      <c r="M24" s="42"/>
      <c r="O24" s="26"/>
    </row>
    <row r="25" spans="1:17" ht="20.5" customHeight="1" x14ac:dyDescent="0.35">
      <c r="A25" s="126"/>
      <c r="B25" s="125">
        <v>2017</v>
      </c>
      <c r="C25" s="125">
        <v>2018</v>
      </c>
      <c r="D25" s="125">
        <v>2019</v>
      </c>
      <c r="E25" s="125">
        <v>2020</v>
      </c>
      <c r="F25" s="125">
        <v>2021</v>
      </c>
      <c r="G25" s="125">
        <v>2022</v>
      </c>
      <c r="H25" s="125">
        <v>2023</v>
      </c>
      <c r="I25" s="125">
        <v>2024</v>
      </c>
      <c r="J25" s="44"/>
      <c r="K25" s="44"/>
      <c r="L25" s="44"/>
      <c r="M25" s="44"/>
      <c r="N25" s="44"/>
      <c r="O25" s="44"/>
    </row>
    <row r="26" spans="1:17" x14ac:dyDescent="0.35">
      <c r="A26" s="30" t="s">
        <v>201</v>
      </c>
      <c r="B26" s="43">
        <v>0.19600000000000001</v>
      </c>
      <c r="C26" s="43">
        <v>0.21299999999999999</v>
      </c>
      <c r="D26" s="43">
        <v>0.16700000000000001</v>
      </c>
      <c r="E26" s="43">
        <v>0.17199999999999999</v>
      </c>
      <c r="F26" s="43">
        <v>0.21</v>
      </c>
      <c r="G26" s="43">
        <v>0.28899999999999998</v>
      </c>
      <c r="H26" s="43">
        <v>0.155</v>
      </c>
      <c r="I26" s="43">
        <v>0.187</v>
      </c>
      <c r="J26" s="44"/>
      <c r="K26" s="44"/>
      <c r="L26" s="44"/>
      <c r="M26" s="44"/>
    </row>
    <row r="27" spans="1:17" x14ac:dyDescent="0.35">
      <c r="A27" s="356" t="s">
        <v>497</v>
      </c>
      <c r="B27" s="345"/>
      <c r="C27" s="345"/>
      <c r="D27" s="345"/>
      <c r="E27" s="345"/>
      <c r="F27" s="345"/>
      <c r="G27" s="345"/>
      <c r="H27" s="345"/>
      <c r="I27" s="345"/>
      <c r="J27" s="345"/>
      <c r="K27" s="345"/>
      <c r="L27" s="345"/>
      <c r="M27" s="345"/>
      <c r="N27" s="345"/>
      <c r="O27" s="345"/>
      <c r="P27" s="345"/>
      <c r="Q27" s="345"/>
    </row>
    <row r="28" spans="1:17" x14ac:dyDescent="0.35">
      <c r="A28" s="198"/>
      <c r="B28" s="197"/>
      <c r="C28" s="197"/>
      <c r="D28" s="197"/>
      <c r="E28" s="197"/>
      <c r="F28" s="197"/>
      <c r="G28" s="197"/>
      <c r="H28" s="197"/>
      <c r="I28" s="197"/>
      <c r="J28" s="197"/>
      <c r="K28" s="197"/>
      <c r="L28" s="197"/>
      <c r="M28" s="197"/>
      <c r="N28" s="197"/>
      <c r="O28" s="197"/>
      <c r="P28" s="197"/>
      <c r="Q28" s="197"/>
    </row>
    <row r="29" spans="1:17" x14ac:dyDescent="0.35">
      <c r="A29" s="126"/>
      <c r="B29" s="125">
        <v>2023</v>
      </c>
      <c r="C29" s="125">
        <v>2024</v>
      </c>
      <c r="D29" s="197"/>
      <c r="E29" s="197"/>
      <c r="F29" s="197"/>
      <c r="G29" s="197"/>
      <c r="H29" s="197"/>
      <c r="I29" s="197"/>
      <c r="J29" s="197"/>
      <c r="K29" s="197"/>
      <c r="L29" s="197"/>
      <c r="M29" s="197"/>
      <c r="N29" s="197"/>
      <c r="O29" s="197"/>
      <c r="P29" s="197"/>
      <c r="Q29" s="197"/>
    </row>
    <row r="30" spans="1:17" x14ac:dyDescent="0.35">
      <c r="A30" s="193" t="s">
        <v>255</v>
      </c>
      <c r="B30" s="201">
        <v>8.4000000000000005E-2</v>
      </c>
      <c r="C30" s="43">
        <v>5.8999999999999997E-2</v>
      </c>
      <c r="D30" s="197"/>
      <c r="E30" s="197"/>
      <c r="F30" s="197"/>
      <c r="G30" s="197"/>
      <c r="H30" s="197"/>
      <c r="I30" s="197"/>
      <c r="J30" s="197"/>
      <c r="K30" s="197"/>
      <c r="L30" s="197"/>
      <c r="M30" s="197"/>
      <c r="N30" s="197"/>
      <c r="O30" s="197"/>
      <c r="P30" s="197"/>
      <c r="Q30" s="197"/>
    </row>
    <row r="31" spans="1:17" x14ac:dyDescent="0.35">
      <c r="A31" s="193" t="s">
        <v>256</v>
      </c>
      <c r="B31" s="201">
        <v>7.0999999999999994E-2</v>
      </c>
      <c r="C31" s="43">
        <v>0.128</v>
      </c>
      <c r="D31" s="197"/>
      <c r="E31" s="197"/>
      <c r="F31" s="197"/>
      <c r="G31" s="197"/>
      <c r="H31" s="197"/>
      <c r="I31" s="197"/>
      <c r="J31" s="197"/>
      <c r="K31" s="197"/>
      <c r="L31" s="197"/>
      <c r="M31" s="197"/>
      <c r="N31" s="197"/>
      <c r="O31" s="197"/>
      <c r="P31" s="197"/>
      <c r="Q31" s="197"/>
    </row>
    <row r="32" spans="1:17" x14ac:dyDescent="0.35">
      <c r="A32" s="194" t="s">
        <v>313</v>
      </c>
      <c r="B32" s="201">
        <v>0.155</v>
      </c>
      <c r="C32" s="43">
        <f>SUM(C30:C31)</f>
        <v>0.187</v>
      </c>
      <c r="D32" s="197"/>
      <c r="E32" s="197"/>
      <c r="F32" s="197"/>
      <c r="G32" s="197"/>
      <c r="H32" s="197"/>
      <c r="I32" s="197"/>
      <c r="J32" s="197"/>
      <c r="K32" s="197"/>
      <c r="L32" s="197"/>
      <c r="M32" s="197"/>
      <c r="N32" s="197"/>
      <c r="O32" s="197"/>
      <c r="P32" s="197"/>
      <c r="Q32" s="197"/>
    </row>
    <row r="33" spans="1:17" ht="68.5" customHeight="1" x14ac:dyDescent="0.35">
      <c r="A33" s="332" t="s">
        <v>498</v>
      </c>
      <c r="B33" s="332"/>
      <c r="C33" s="332"/>
      <c r="D33" s="332"/>
      <c r="E33" s="332"/>
      <c r="F33" s="332"/>
      <c r="G33" s="332"/>
      <c r="H33" s="332"/>
      <c r="I33" s="332"/>
      <c r="J33" s="332"/>
      <c r="K33" s="332"/>
      <c r="L33" s="332"/>
      <c r="M33" s="332"/>
      <c r="N33" s="332"/>
      <c r="O33" s="332"/>
      <c r="P33" s="332"/>
      <c r="Q33" s="332"/>
    </row>
    <row r="34" spans="1:17" x14ac:dyDescent="0.35">
      <c r="A34" s="26"/>
    </row>
    <row r="37" spans="1:17" ht="10.5" customHeight="1" x14ac:dyDescent="0.35">
      <c r="A37" s="23"/>
      <c r="B37" s="21"/>
      <c r="C37" s="21"/>
      <c r="D37" s="21"/>
      <c r="E37" s="21"/>
      <c r="F37" s="21"/>
      <c r="G37" s="21"/>
      <c r="H37" s="21"/>
      <c r="I37" s="21"/>
      <c r="J37" s="21"/>
      <c r="K37" s="21"/>
      <c r="L37" s="21"/>
      <c r="M37" s="21"/>
    </row>
    <row r="38" spans="1:17" hidden="1" x14ac:dyDescent="0.35"/>
    <row r="39" spans="1:17" hidden="1" x14ac:dyDescent="0.35">
      <c r="A39" s="42"/>
      <c r="B39" s="42"/>
      <c r="C39" s="42"/>
      <c r="D39" s="42"/>
      <c r="E39" s="42"/>
      <c r="F39" s="42"/>
      <c r="G39" s="42"/>
      <c r="H39" s="42"/>
      <c r="I39" s="42"/>
      <c r="J39" s="42"/>
      <c r="K39" s="42"/>
      <c r="L39" s="42"/>
      <c r="M39" s="42"/>
    </row>
    <row r="40" spans="1:17" ht="13" hidden="1" customHeight="1" x14ac:dyDescent="0.35">
      <c r="B40" s="3"/>
      <c r="C40" s="3"/>
      <c r="D40" s="3"/>
      <c r="E40" s="3"/>
      <c r="F40" s="3"/>
      <c r="G40" s="3"/>
      <c r="H40" s="3"/>
      <c r="I40" s="3"/>
      <c r="J40" s="3"/>
      <c r="K40" s="3"/>
      <c r="L40" s="3"/>
      <c r="M40" s="3"/>
    </row>
    <row r="41" spans="1:17" ht="14.5" hidden="1" customHeight="1" x14ac:dyDescent="0.35">
      <c r="A41" s="3"/>
      <c r="B41" s="45"/>
      <c r="C41" s="45"/>
      <c r="D41" s="45"/>
      <c r="E41" s="45"/>
      <c r="F41" s="45"/>
      <c r="G41" s="45"/>
      <c r="H41" s="45"/>
      <c r="I41" s="45"/>
      <c r="J41" s="45"/>
      <c r="K41" s="45"/>
      <c r="L41" s="45"/>
      <c r="M41" s="45"/>
    </row>
    <row r="42" spans="1:17" ht="12.65" hidden="1" customHeight="1" x14ac:dyDescent="0.35">
      <c r="A42" s="23"/>
      <c r="B42" s="23"/>
      <c r="C42" s="23"/>
      <c r="D42" s="23"/>
      <c r="E42" s="23"/>
      <c r="F42" s="23"/>
      <c r="G42" s="23"/>
      <c r="H42" s="23"/>
      <c r="I42" s="23"/>
      <c r="J42" s="23"/>
      <c r="K42" s="23"/>
      <c r="L42" s="23"/>
      <c r="M42" s="23"/>
    </row>
    <row r="43" spans="1:17" hidden="1" x14ac:dyDescent="0.35"/>
    <row r="44" spans="1:17" ht="55" customHeight="1" x14ac:dyDescent="0.35"/>
    <row r="45" spans="1:17" ht="29" x14ac:dyDescent="0.35">
      <c r="A45" s="132" t="s">
        <v>314</v>
      </c>
      <c r="B45" s="133">
        <v>2023</v>
      </c>
      <c r="C45" s="133">
        <v>2024</v>
      </c>
    </row>
    <row r="46" spans="1:17" x14ac:dyDescent="0.35">
      <c r="A46" s="10" t="s">
        <v>123</v>
      </c>
      <c r="B46" s="294">
        <v>7.7</v>
      </c>
      <c r="C46" s="294">
        <v>7.8</v>
      </c>
    </row>
    <row r="47" spans="1:17" x14ac:dyDescent="0.35">
      <c r="A47" s="10" t="s">
        <v>122</v>
      </c>
      <c r="B47" s="294">
        <v>7.9</v>
      </c>
      <c r="C47" s="294">
        <v>8.6</v>
      </c>
    </row>
    <row r="50" spans="1:33" ht="23.5" customHeight="1" x14ac:dyDescent="0.35">
      <c r="A50" s="341" t="s">
        <v>427</v>
      </c>
      <c r="B50" s="341"/>
      <c r="C50" s="341"/>
      <c r="D50" s="341"/>
      <c r="E50" s="341"/>
      <c r="F50" s="341"/>
      <c r="G50" s="341"/>
      <c r="H50" s="341"/>
      <c r="I50" s="341"/>
      <c r="J50" s="341"/>
      <c r="K50" s="341"/>
      <c r="L50" s="341"/>
      <c r="M50" s="341"/>
      <c r="N50" s="341"/>
      <c r="O50" s="341"/>
      <c r="P50" s="341"/>
      <c r="Q50" s="45"/>
      <c r="R50" s="45"/>
      <c r="S50" s="45"/>
      <c r="T50" s="45"/>
      <c r="U50" s="45"/>
      <c r="V50" s="45"/>
      <c r="W50" s="45"/>
      <c r="X50" s="45"/>
      <c r="Y50" s="45"/>
      <c r="Z50" s="3"/>
      <c r="AA50" s="3"/>
      <c r="AB50" s="3"/>
    </row>
    <row r="51" spans="1:33" x14ac:dyDescent="0.35">
      <c r="A51" s="134"/>
      <c r="B51" s="347">
        <v>2019</v>
      </c>
      <c r="C51" s="347"/>
      <c r="D51" s="347"/>
      <c r="E51" s="347">
        <v>2021</v>
      </c>
      <c r="F51" s="347"/>
      <c r="G51" s="347"/>
      <c r="H51" s="347">
        <v>2022</v>
      </c>
      <c r="I51" s="347"/>
      <c r="J51" s="347"/>
      <c r="K51" s="347">
        <v>2023</v>
      </c>
      <c r="L51" s="347"/>
      <c r="M51" s="347"/>
      <c r="N51" s="347">
        <v>2024</v>
      </c>
      <c r="O51" s="347"/>
      <c r="P51" s="347"/>
    </row>
    <row r="52" spans="1:33" s="3" customFormat="1" x14ac:dyDescent="0.35">
      <c r="A52" s="98" t="s">
        <v>202</v>
      </c>
      <c r="B52" s="65" t="s">
        <v>203</v>
      </c>
      <c r="C52" s="65" t="s">
        <v>123</v>
      </c>
      <c r="D52" s="36" t="s">
        <v>37</v>
      </c>
      <c r="E52" s="65" t="s">
        <v>203</v>
      </c>
      <c r="F52" s="65" t="s">
        <v>123</v>
      </c>
      <c r="G52" s="36" t="s">
        <v>37</v>
      </c>
      <c r="H52" s="65" t="s">
        <v>203</v>
      </c>
      <c r="I52" s="65" t="s">
        <v>123</v>
      </c>
      <c r="J52" s="36" t="s">
        <v>37</v>
      </c>
      <c r="K52" s="65" t="s">
        <v>203</v>
      </c>
      <c r="L52" s="65" t="s">
        <v>123</v>
      </c>
      <c r="M52" s="36" t="s">
        <v>37</v>
      </c>
      <c r="N52" s="65" t="s">
        <v>203</v>
      </c>
      <c r="O52" s="65" t="s">
        <v>123</v>
      </c>
      <c r="P52" s="36" t="s">
        <v>37</v>
      </c>
    </row>
    <row r="53" spans="1:33" x14ac:dyDescent="0.35">
      <c r="A53" s="33" t="s">
        <v>204</v>
      </c>
      <c r="B53" s="71">
        <v>340</v>
      </c>
      <c r="C53" s="71">
        <v>304</v>
      </c>
      <c r="D53" s="32">
        <v>644</v>
      </c>
      <c r="E53" s="71">
        <v>314</v>
      </c>
      <c r="F53" s="71">
        <v>279</v>
      </c>
      <c r="G53" s="32">
        <v>593</v>
      </c>
      <c r="H53" s="52">
        <v>317</v>
      </c>
      <c r="I53" s="52">
        <v>274</v>
      </c>
      <c r="J53" s="52">
        <v>591</v>
      </c>
      <c r="K53" s="52">
        <v>307</v>
      </c>
      <c r="L53" s="52">
        <v>270</v>
      </c>
      <c r="M53" s="52">
        <f>K53+L53</f>
        <v>577</v>
      </c>
      <c r="N53" s="52">
        <v>278</v>
      </c>
      <c r="O53" s="52">
        <v>244</v>
      </c>
      <c r="P53" s="52">
        <f>SUM(N53:O53)</f>
        <v>522</v>
      </c>
    </row>
    <row r="54" spans="1:33" x14ac:dyDescent="0.35">
      <c r="A54" s="33" t="s">
        <v>205</v>
      </c>
      <c r="B54" s="71">
        <v>5</v>
      </c>
      <c r="C54" s="71">
        <v>4</v>
      </c>
      <c r="D54" s="32">
        <v>9</v>
      </c>
      <c r="E54" s="71">
        <v>6</v>
      </c>
      <c r="F54" s="71">
        <v>2</v>
      </c>
      <c r="G54" s="32">
        <v>8</v>
      </c>
      <c r="H54" s="52">
        <v>6</v>
      </c>
      <c r="I54" s="52">
        <v>6</v>
      </c>
      <c r="J54" s="52">
        <v>12</v>
      </c>
      <c r="K54" s="52">
        <v>9</v>
      </c>
      <c r="L54" s="52">
        <v>14</v>
      </c>
      <c r="M54" s="52">
        <f>K54+L54</f>
        <v>23</v>
      </c>
      <c r="N54" s="52">
        <v>7</v>
      </c>
      <c r="O54" s="52">
        <v>7</v>
      </c>
      <c r="P54" s="52">
        <f>SUM(N54:O54)</f>
        <v>14</v>
      </c>
    </row>
    <row r="55" spans="1:33" x14ac:dyDescent="0.35">
      <c r="A55" s="72" t="s">
        <v>37</v>
      </c>
      <c r="B55" s="73">
        <v>345</v>
      </c>
      <c r="C55" s="73">
        <v>308</v>
      </c>
      <c r="D55" s="74">
        <v>653</v>
      </c>
      <c r="E55" s="73">
        <v>320</v>
      </c>
      <c r="F55" s="73">
        <v>281</v>
      </c>
      <c r="G55" s="74">
        <v>601</v>
      </c>
      <c r="H55" s="75">
        <v>323</v>
      </c>
      <c r="I55" s="75">
        <v>280</v>
      </c>
      <c r="J55" s="75">
        <v>603</v>
      </c>
      <c r="K55" s="75">
        <f>K53+K54</f>
        <v>316</v>
      </c>
      <c r="L55" s="75">
        <f>L53+L54</f>
        <v>284</v>
      </c>
      <c r="M55" s="75">
        <f>K55+L55</f>
        <v>600</v>
      </c>
      <c r="N55" s="80">
        <f>N53+N54</f>
        <v>285</v>
      </c>
      <c r="O55" s="80">
        <f>O53+O54</f>
        <v>251</v>
      </c>
      <c r="P55" s="80">
        <f>N55+O55</f>
        <v>536</v>
      </c>
    </row>
    <row r="56" spans="1:33" x14ac:dyDescent="0.35">
      <c r="A56" s="2"/>
      <c r="B56" s="40"/>
      <c r="C56" s="40"/>
      <c r="D56" s="46"/>
      <c r="E56" s="40"/>
      <c r="F56" s="40"/>
      <c r="G56" s="46"/>
      <c r="H56" s="40"/>
      <c r="I56" s="40"/>
      <c r="J56" s="46"/>
      <c r="K56" s="40"/>
      <c r="L56" s="40"/>
      <c r="M56" s="46"/>
      <c r="N56" s="40"/>
      <c r="O56" s="40"/>
      <c r="P56" s="46"/>
      <c r="Q56" s="40"/>
      <c r="R56" s="40"/>
      <c r="S56" s="46"/>
    </row>
    <row r="57" spans="1:33" ht="20.5" customHeight="1" x14ac:dyDescent="0.35">
      <c r="A57" s="341" t="s">
        <v>426</v>
      </c>
      <c r="B57" s="341"/>
      <c r="C57" s="341"/>
      <c r="D57" s="341"/>
      <c r="E57" s="341"/>
      <c r="F57" s="341"/>
      <c r="G57" s="341"/>
      <c r="H57" s="341"/>
      <c r="I57" s="341"/>
      <c r="J57" s="341"/>
      <c r="K57" s="341"/>
      <c r="L57" s="341"/>
      <c r="M57" s="341"/>
      <c r="N57" s="341"/>
      <c r="O57" s="341"/>
      <c r="P57" s="341"/>
      <c r="Q57" s="341"/>
      <c r="R57" s="341"/>
      <c r="S57" s="341"/>
      <c r="T57" s="341"/>
      <c r="U57" s="341"/>
      <c r="V57" s="45"/>
      <c r="W57" s="45"/>
      <c r="X57" s="45"/>
      <c r="Y57" s="45"/>
      <c r="Z57" s="45"/>
      <c r="AA57" s="45"/>
      <c r="AB57" s="45"/>
      <c r="AC57" s="45"/>
      <c r="AD57" s="45"/>
      <c r="AE57" s="45"/>
      <c r="AF57" s="45"/>
      <c r="AG57" s="45"/>
    </row>
    <row r="58" spans="1:33" x14ac:dyDescent="0.35">
      <c r="A58" s="134"/>
      <c r="B58" s="343">
        <v>2019</v>
      </c>
      <c r="C58" s="344"/>
      <c r="D58" s="344"/>
      <c r="E58" s="349"/>
      <c r="F58" s="343">
        <v>2021</v>
      </c>
      <c r="G58" s="344"/>
      <c r="H58" s="344"/>
      <c r="I58" s="349"/>
      <c r="J58" s="343">
        <v>2022</v>
      </c>
      <c r="K58" s="344"/>
      <c r="L58" s="344"/>
      <c r="M58" s="349"/>
      <c r="N58" s="343">
        <v>2023</v>
      </c>
      <c r="O58" s="344"/>
      <c r="P58" s="344"/>
      <c r="Q58" s="349"/>
      <c r="R58" s="347">
        <v>2024</v>
      </c>
      <c r="S58" s="347"/>
      <c r="T58" s="347"/>
      <c r="U58" s="347"/>
    </row>
    <row r="59" spans="1:33" s="3" customFormat="1" x14ac:dyDescent="0.35">
      <c r="A59" s="98" t="s">
        <v>202</v>
      </c>
      <c r="B59" s="65" t="s">
        <v>206</v>
      </c>
      <c r="C59" s="65" t="s">
        <v>207</v>
      </c>
      <c r="D59" s="36" t="s">
        <v>208</v>
      </c>
      <c r="E59" s="65" t="s">
        <v>37</v>
      </c>
      <c r="F59" s="65" t="s">
        <v>206</v>
      </c>
      <c r="G59" s="65" t="s">
        <v>207</v>
      </c>
      <c r="H59" s="65" t="s">
        <v>208</v>
      </c>
      <c r="I59" s="65" t="s">
        <v>37</v>
      </c>
      <c r="J59" s="65" t="s">
        <v>206</v>
      </c>
      <c r="K59" s="65" t="s">
        <v>207</v>
      </c>
      <c r="L59" s="65" t="s">
        <v>208</v>
      </c>
      <c r="M59" s="65" t="s">
        <v>37</v>
      </c>
      <c r="N59" s="65" t="s">
        <v>206</v>
      </c>
      <c r="O59" s="65" t="s">
        <v>207</v>
      </c>
      <c r="P59" s="65" t="s">
        <v>208</v>
      </c>
      <c r="Q59" s="65" t="s">
        <v>37</v>
      </c>
      <c r="R59" s="65" t="s">
        <v>206</v>
      </c>
      <c r="S59" s="65" t="s">
        <v>207</v>
      </c>
      <c r="T59" s="65" t="s">
        <v>208</v>
      </c>
      <c r="U59" s="65" t="s">
        <v>37</v>
      </c>
    </row>
    <row r="60" spans="1:33" x14ac:dyDescent="0.35">
      <c r="A60" s="33" t="s">
        <v>204</v>
      </c>
      <c r="B60" s="32">
        <v>540</v>
      </c>
      <c r="C60" s="71">
        <v>36</v>
      </c>
      <c r="D60" s="71">
        <v>68</v>
      </c>
      <c r="E60" s="32">
        <v>644</v>
      </c>
      <c r="F60" s="71">
        <v>508</v>
      </c>
      <c r="G60" s="32">
        <v>27</v>
      </c>
      <c r="H60" s="71">
        <v>58</v>
      </c>
      <c r="I60" s="32">
        <v>593</v>
      </c>
      <c r="J60" s="71">
        <v>523</v>
      </c>
      <c r="K60" s="71">
        <v>29</v>
      </c>
      <c r="L60" s="71">
        <v>39</v>
      </c>
      <c r="M60" s="71">
        <v>591</v>
      </c>
      <c r="N60" s="71">
        <v>535</v>
      </c>
      <c r="O60" s="71">
        <v>3</v>
      </c>
      <c r="P60" s="71">
        <f>33+5+1</f>
        <v>39</v>
      </c>
      <c r="Q60" s="71">
        <f>SUM(N60:P60)</f>
        <v>577</v>
      </c>
      <c r="R60" s="71">
        <v>487</v>
      </c>
      <c r="S60" s="71">
        <v>0</v>
      </c>
      <c r="T60" s="71">
        <v>35</v>
      </c>
      <c r="U60" s="71">
        <f>SUM(R60:T60)</f>
        <v>522</v>
      </c>
    </row>
    <row r="61" spans="1:33" x14ac:dyDescent="0.35">
      <c r="A61" s="33" t="s">
        <v>205</v>
      </c>
      <c r="B61" s="32">
        <v>9</v>
      </c>
      <c r="C61" s="71" t="s">
        <v>209</v>
      </c>
      <c r="D61" s="71" t="s">
        <v>209</v>
      </c>
      <c r="E61" s="32">
        <v>9</v>
      </c>
      <c r="F61" s="71">
        <v>6</v>
      </c>
      <c r="G61" s="32">
        <v>0</v>
      </c>
      <c r="H61" s="71">
        <v>2</v>
      </c>
      <c r="I61" s="32">
        <v>8</v>
      </c>
      <c r="J61" s="71">
        <v>12</v>
      </c>
      <c r="K61" s="71">
        <v>0</v>
      </c>
      <c r="L61" s="71">
        <v>0</v>
      </c>
      <c r="M61" s="71">
        <v>12</v>
      </c>
      <c r="N61" s="71">
        <v>21</v>
      </c>
      <c r="O61" s="71">
        <v>0</v>
      </c>
      <c r="P61" s="71">
        <v>2</v>
      </c>
      <c r="Q61" s="71">
        <f>SUM(N61:P61)</f>
        <v>23</v>
      </c>
      <c r="R61" s="71">
        <v>13</v>
      </c>
      <c r="S61" s="71">
        <v>0</v>
      </c>
      <c r="T61" s="71">
        <v>1</v>
      </c>
      <c r="U61" s="71">
        <f>SUM(R61:T61)</f>
        <v>14</v>
      </c>
    </row>
    <row r="62" spans="1:33" x14ac:dyDescent="0.35">
      <c r="A62" s="72" t="s">
        <v>37</v>
      </c>
      <c r="B62" s="74">
        <f t="shared" ref="B62:I62" si="0">SUM(B60:B61)</f>
        <v>549</v>
      </c>
      <c r="C62" s="74">
        <f t="shared" si="0"/>
        <v>36</v>
      </c>
      <c r="D62" s="74">
        <f t="shared" si="0"/>
        <v>68</v>
      </c>
      <c r="E62" s="74">
        <f t="shared" si="0"/>
        <v>653</v>
      </c>
      <c r="F62" s="74">
        <f t="shared" si="0"/>
        <v>514</v>
      </c>
      <c r="G62" s="74">
        <f t="shared" si="0"/>
        <v>27</v>
      </c>
      <c r="H62" s="74">
        <f t="shared" si="0"/>
        <v>60</v>
      </c>
      <c r="I62" s="74">
        <f t="shared" si="0"/>
        <v>601</v>
      </c>
      <c r="J62" s="74">
        <v>535</v>
      </c>
      <c r="K62" s="74">
        <v>29</v>
      </c>
      <c r="L62" s="74">
        <v>39</v>
      </c>
      <c r="M62" s="74">
        <v>603</v>
      </c>
      <c r="N62" s="74">
        <f>SUM(N60:N61)</f>
        <v>556</v>
      </c>
      <c r="O62" s="74">
        <f>SUM(O60:O61)</f>
        <v>3</v>
      </c>
      <c r="P62" s="74">
        <f>SUM(P60:P61)</f>
        <v>41</v>
      </c>
      <c r="Q62" s="74">
        <f>SUM(N62:P62)</f>
        <v>600</v>
      </c>
      <c r="R62" s="74">
        <f>SUM(R60:R61)</f>
        <v>500</v>
      </c>
      <c r="S62" s="74">
        <f>SUM(S60:S61)</f>
        <v>0</v>
      </c>
      <c r="T62" s="74">
        <f>SUM(T60:T61)</f>
        <v>36</v>
      </c>
      <c r="U62" s="74">
        <f>SUM(R62:T62)</f>
        <v>536</v>
      </c>
    </row>
    <row r="64" spans="1:33" ht="26.15" customHeight="1" x14ac:dyDescent="0.35">
      <c r="A64" s="341" t="s">
        <v>425</v>
      </c>
      <c r="B64" s="341"/>
      <c r="C64" s="341"/>
      <c r="D64" s="341"/>
      <c r="E64" s="341"/>
      <c r="F64" s="341"/>
      <c r="G64" s="341"/>
      <c r="H64" s="341"/>
      <c r="I64" s="341"/>
      <c r="J64" s="341"/>
      <c r="K64" s="341"/>
      <c r="L64" s="341"/>
      <c r="M64" s="341"/>
      <c r="N64" s="341"/>
      <c r="O64" s="341"/>
      <c r="P64" s="341"/>
      <c r="Q64" s="45"/>
      <c r="R64" s="45"/>
      <c r="S64" s="45"/>
      <c r="T64" s="45"/>
      <c r="U64" s="45"/>
      <c r="V64" s="45"/>
      <c r="W64" s="45"/>
      <c r="X64" s="45"/>
      <c r="Y64" s="45"/>
      <c r="Z64" s="3"/>
      <c r="AA64" s="3"/>
      <c r="AB64" s="3"/>
      <c r="AC64" s="3"/>
      <c r="AD64" s="3"/>
    </row>
    <row r="65" spans="1:25" x14ac:dyDescent="0.35">
      <c r="A65" s="135"/>
      <c r="B65" s="419">
        <v>2019</v>
      </c>
      <c r="C65" s="420"/>
      <c r="D65" s="421"/>
      <c r="E65" s="419">
        <v>2021</v>
      </c>
      <c r="F65" s="420"/>
      <c r="G65" s="421"/>
      <c r="H65" s="417">
        <v>2022</v>
      </c>
      <c r="I65" s="417"/>
      <c r="J65" s="417"/>
      <c r="K65" s="417">
        <v>2023</v>
      </c>
      <c r="L65" s="417"/>
      <c r="M65" s="419"/>
      <c r="N65" s="417">
        <v>2024</v>
      </c>
      <c r="O65" s="417"/>
      <c r="P65" s="417"/>
    </row>
    <row r="66" spans="1:25" s="3" customFormat="1" x14ac:dyDescent="0.35">
      <c r="A66" s="98" t="s">
        <v>202</v>
      </c>
      <c r="B66" s="65" t="s">
        <v>203</v>
      </c>
      <c r="C66" s="65" t="s">
        <v>123</v>
      </c>
      <c r="D66" s="36" t="s">
        <v>37</v>
      </c>
      <c r="E66" s="65" t="s">
        <v>203</v>
      </c>
      <c r="F66" s="65" t="s">
        <v>123</v>
      </c>
      <c r="G66" s="36" t="s">
        <v>37</v>
      </c>
      <c r="H66" s="65" t="s">
        <v>203</v>
      </c>
      <c r="I66" s="65" t="s">
        <v>123</v>
      </c>
      <c r="J66" s="36" t="s">
        <v>37</v>
      </c>
      <c r="K66" s="65" t="s">
        <v>203</v>
      </c>
      <c r="L66" s="65" t="s">
        <v>123</v>
      </c>
      <c r="M66" s="141" t="s">
        <v>37</v>
      </c>
      <c r="N66" s="65" t="s">
        <v>203</v>
      </c>
      <c r="O66" s="65" t="s">
        <v>123</v>
      </c>
      <c r="P66" s="36" t="s">
        <v>37</v>
      </c>
    </row>
    <row r="67" spans="1:25" x14ac:dyDescent="0.35">
      <c r="A67" s="30" t="s">
        <v>211</v>
      </c>
      <c r="B67" s="71">
        <v>309</v>
      </c>
      <c r="C67" s="71">
        <v>301</v>
      </c>
      <c r="D67" s="32">
        <v>610</v>
      </c>
      <c r="E67" s="71">
        <v>291</v>
      </c>
      <c r="F67" s="71">
        <v>275</v>
      </c>
      <c r="G67" s="32">
        <v>566</v>
      </c>
      <c r="H67" s="52">
        <v>295</v>
      </c>
      <c r="I67" s="52">
        <v>275</v>
      </c>
      <c r="J67" s="52">
        <v>570</v>
      </c>
      <c r="K67" s="52">
        <v>299</v>
      </c>
      <c r="L67" s="52">
        <v>282</v>
      </c>
      <c r="M67" s="290">
        <f>SUM(K67:L67)</f>
        <v>581</v>
      </c>
      <c r="N67" s="52">
        <v>269</v>
      </c>
      <c r="O67" s="52">
        <v>247</v>
      </c>
      <c r="P67" s="52">
        <f>SUM(N67:O67)</f>
        <v>516</v>
      </c>
    </row>
    <row r="68" spans="1:25" x14ac:dyDescent="0.35">
      <c r="A68" s="30" t="s">
        <v>212</v>
      </c>
      <c r="B68" s="71">
        <v>36</v>
      </c>
      <c r="C68" s="71">
        <v>7</v>
      </c>
      <c r="D68" s="32">
        <v>43</v>
      </c>
      <c r="E68" s="71">
        <v>29</v>
      </c>
      <c r="F68" s="71">
        <v>6</v>
      </c>
      <c r="G68" s="32">
        <v>35</v>
      </c>
      <c r="H68" s="52">
        <v>28</v>
      </c>
      <c r="I68" s="52">
        <v>5</v>
      </c>
      <c r="J68" s="52">
        <v>33</v>
      </c>
      <c r="K68" s="52">
        <v>17</v>
      </c>
      <c r="L68" s="52">
        <v>2</v>
      </c>
      <c r="M68" s="290">
        <f>SUM(K68:L68)</f>
        <v>19</v>
      </c>
      <c r="N68" s="52">
        <v>16</v>
      </c>
      <c r="O68" s="52">
        <v>4</v>
      </c>
      <c r="P68" s="52">
        <f>SUM(N68:O68)</f>
        <v>20</v>
      </c>
    </row>
    <row r="69" spans="1:25" x14ac:dyDescent="0.35">
      <c r="A69" s="72" t="s">
        <v>37</v>
      </c>
      <c r="B69" s="73">
        <v>345</v>
      </c>
      <c r="C69" s="73">
        <v>308</v>
      </c>
      <c r="D69" s="74">
        <v>653</v>
      </c>
      <c r="E69" s="73">
        <v>320</v>
      </c>
      <c r="F69" s="73">
        <v>281</v>
      </c>
      <c r="G69" s="74">
        <v>601</v>
      </c>
      <c r="H69" s="76">
        <v>323</v>
      </c>
      <c r="I69" s="76">
        <v>280</v>
      </c>
      <c r="J69" s="76">
        <v>603</v>
      </c>
      <c r="K69" s="76">
        <f>SUM(K67:K68)</f>
        <v>316</v>
      </c>
      <c r="L69" s="76">
        <f>SUM(L67:L68)</f>
        <v>284</v>
      </c>
      <c r="M69" s="76">
        <f>SUM(M67:M68)</f>
        <v>600</v>
      </c>
      <c r="N69" s="80">
        <f t="shared" ref="N69:P69" si="1">SUM(N67:N68)</f>
        <v>285</v>
      </c>
      <c r="O69" s="80">
        <f t="shared" si="1"/>
        <v>251</v>
      </c>
      <c r="P69" s="80">
        <f t="shared" si="1"/>
        <v>536</v>
      </c>
    </row>
    <row r="71" spans="1:25" ht="26.15" customHeight="1" x14ac:dyDescent="0.35">
      <c r="A71" s="341" t="s">
        <v>416</v>
      </c>
      <c r="B71" s="341"/>
      <c r="C71" s="341"/>
      <c r="D71" s="341"/>
      <c r="E71" s="341"/>
      <c r="F71" s="341"/>
      <c r="G71" s="341"/>
      <c r="H71" s="341"/>
      <c r="I71" s="341"/>
      <c r="J71" s="341"/>
      <c r="K71" s="341"/>
      <c r="L71" s="341"/>
      <c r="M71" s="341"/>
      <c r="N71" s="341"/>
      <c r="O71" s="341"/>
      <c r="P71" s="341"/>
      <c r="Q71" s="45"/>
      <c r="R71" s="45"/>
      <c r="S71" s="45"/>
      <c r="T71" s="45"/>
      <c r="U71" s="45"/>
      <c r="V71" s="45"/>
      <c r="W71" s="45"/>
      <c r="X71" s="45"/>
      <c r="Y71" s="45"/>
    </row>
    <row r="72" spans="1:25" x14ac:dyDescent="0.35">
      <c r="A72" s="135"/>
      <c r="B72" s="350">
        <v>2019</v>
      </c>
      <c r="C72" s="350"/>
      <c r="D72" s="350"/>
      <c r="E72" s="350">
        <v>2021</v>
      </c>
      <c r="F72" s="350"/>
      <c r="G72" s="350"/>
      <c r="H72" s="350">
        <v>2022</v>
      </c>
      <c r="I72" s="350"/>
      <c r="J72" s="350"/>
      <c r="K72" s="350">
        <v>2023</v>
      </c>
      <c r="L72" s="350"/>
      <c r="M72" s="350"/>
      <c r="N72" s="350">
        <v>2024</v>
      </c>
      <c r="O72" s="350"/>
      <c r="P72" s="350"/>
    </row>
    <row r="73" spans="1:25" x14ac:dyDescent="0.35">
      <c r="A73" s="66" t="s">
        <v>210</v>
      </c>
      <c r="B73" s="53" t="s">
        <v>122</v>
      </c>
      <c r="C73" s="53" t="s">
        <v>123</v>
      </c>
      <c r="D73" s="53" t="s">
        <v>37</v>
      </c>
      <c r="E73" s="53" t="s">
        <v>122</v>
      </c>
      <c r="F73" s="53" t="s">
        <v>123</v>
      </c>
      <c r="G73" s="53" t="s">
        <v>37</v>
      </c>
      <c r="H73" s="53" t="s">
        <v>122</v>
      </c>
      <c r="I73" s="53" t="s">
        <v>123</v>
      </c>
      <c r="J73" s="53" t="s">
        <v>37</v>
      </c>
      <c r="K73" s="53" t="s">
        <v>122</v>
      </c>
      <c r="L73" s="53" t="s">
        <v>123</v>
      </c>
      <c r="M73" s="53" t="s">
        <v>37</v>
      </c>
      <c r="N73" s="53" t="s">
        <v>122</v>
      </c>
      <c r="O73" s="53" t="s">
        <v>123</v>
      </c>
      <c r="P73" s="53" t="s">
        <v>37</v>
      </c>
    </row>
    <row r="74" spans="1:25" x14ac:dyDescent="0.35">
      <c r="A74" s="30" t="s">
        <v>211</v>
      </c>
      <c r="B74" s="62">
        <v>4</v>
      </c>
      <c r="C74" s="62">
        <v>4</v>
      </c>
      <c r="D74" s="62">
        <v>8</v>
      </c>
      <c r="E74" s="62">
        <v>6</v>
      </c>
      <c r="F74" s="62">
        <v>2</v>
      </c>
      <c r="G74" s="62">
        <v>8</v>
      </c>
      <c r="H74" s="62">
        <v>6</v>
      </c>
      <c r="I74" s="62">
        <v>6</v>
      </c>
      <c r="J74" s="62">
        <v>12</v>
      </c>
      <c r="K74" s="62">
        <v>9</v>
      </c>
      <c r="L74" s="62">
        <v>14</v>
      </c>
      <c r="M74" s="62">
        <f>SUM(K74:L74)</f>
        <v>23</v>
      </c>
      <c r="N74" s="62">
        <v>7</v>
      </c>
      <c r="O74" s="62">
        <v>6</v>
      </c>
      <c r="P74" s="62">
        <f>SUM(N74:O74)</f>
        <v>13</v>
      </c>
    </row>
    <row r="75" spans="1:25" x14ac:dyDescent="0.35">
      <c r="A75" s="30" t="s">
        <v>212</v>
      </c>
      <c r="B75" s="62">
        <v>1</v>
      </c>
      <c r="C75" s="62" t="s">
        <v>209</v>
      </c>
      <c r="D75" s="62">
        <v>1</v>
      </c>
      <c r="E75" s="62" t="s">
        <v>209</v>
      </c>
      <c r="F75" s="62" t="s">
        <v>209</v>
      </c>
      <c r="G75" s="62" t="s">
        <v>209</v>
      </c>
      <c r="H75" s="62">
        <v>0</v>
      </c>
      <c r="I75" s="62">
        <v>0</v>
      </c>
      <c r="J75" s="62">
        <v>0</v>
      </c>
      <c r="K75" s="62">
        <v>0</v>
      </c>
      <c r="L75" s="62">
        <v>0</v>
      </c>
      <c r="M75" s="62">
        <v>0</v>
      </c>
      <c r="N75" s="62">
        <v>0</v>
      </c>
      <c r="O75" s="62">
        <v>1</v>
      </c>
      <c r="P75" s="62">
        <f>SUM(N75:O75)</f>
        <v>1</v>
      </c>
    </row>
    <row r="76" spans="1:25" x14ac:dyDescent="0.35">
      <c r="A76" s="19" t="s">
        <v>37</v>
      </c>
      <c r="B76" s="77">
        <v>5</v>
      </c>
      <c r="C76" s="77">
        <v>4</v>
      </c>
      <c r="D76" s="77">
        <v>9</v>
      </c>
      <c r="E76" s="77">
        <v>6</v>
      </c>
      <c r="F76" s="77">
        <v>2</v>
      </c>
      <c r="G76" s="77">
        <v>8</v>
      </c>
      <c r="H76" s="77">
        <v>6</v>
      </c>
      <c r="I76" s="77">
        <v>6</v>
      </c>
      <c r="J76" s="77">
        <v>12</v>
      </c>
      <c r="K76" s="77">
        <v>9</v>
      </c>
      <c r="L76" s="77">
        <v>14</v>
      </c>
      <c r="M76" s="77">
        <v>23</v>
      </c>
      <c r="N76" s="77">
        <f>SUM(N74:N75)</f>
        <v>7</v>
      </c>
      <c r="O76" s="77">
        <f>SUM(O74:O75)</f>
        <v>7</v>
      </c>
      <c r="P76" s="77">
        <f>SUM(P74:P75)</f>
        <v>14</v>
      </c>
    </row>
    <row r="77" spans="1:25" ht="59.15" customHeight="1" x14ac:dyDescent="0.35">
      <c r="A77" s="338" t="s">
        <v>407</v>
      </c>
      <c r="B77" s="356"/>
      <c r="C77" s="356"/>
      <c r="D77" s="356"/>
      <c r="E77" s="356"/>
      <c r="F77" s="356"/>
      <c r="G77" s="356"/>
      <c r="H77" s="356"/>
      <c r="I77" s="356"/>
      <c r="J77" s="356"/>
      <c r="K77" s="356"/>
      <c r="L77" s="356"/>
      <c r="M77" s="356"/>
      <c r="N77" s="356"/>
      <c r="O77" s="356"/>
      <c r="P77" s="356"/>
      <c r="Q77" s="356"/>
    </row>
    <row r="79" spans="1:25" ht="26.15" customHeight="1" x14ac:dyDescent="0.35">
      <c r="A79" s="397" t="s">
        <v>429</v>
      </c>
      <c r="B79" s="397"/>
      <c r="C79" s="397"/>
      <c r="D79" s="397"/>
      <c r="E79" s="397"/>
      <c r="F79" s="397"/>
      <c r="G79" s="397"/>
      <c r="H79" s="397"/>
      <c r="I79" s="397"/>
      <c r="J79" s="397"/>
      <c r="K79" s="397"/>
      <c r="L79" s="45"/>
      <c r="M79" s="45"/>
      <c r="N79" s="45"/>
      <c r="O79" s="45"/>
    </row>
    <row r="80" spans="1:25" x14ac:dyDescent="0.35">
      <c r="A80" s="114"/>
      <c r="B80" s="350">
        <v>2019</v>
      </c>
      <c r="C80" s="350"/>
      <c r="D80" s="350">
        <v>2021</v>
      </c>
      <c r="E80" s="350"/>
      <c r="F80" s="350">
        <v>2022</v>
      </c>
      <c r="G80" s="350"/>
      <c r="H80" s="350">
        <v>2023</v>
      </c>
      <c r="I80" s="350"/>
      <c r="J80" s="350">
        <v>2024</v>
      </c>
      <c r="K80" s="350"/>
    </row>
    <row r="81" spans="1:41" s="3" customFormat="1" x14ac:dyDescent="0.35">
      <c r="A81" s="38" t="s">
        <v>213</v>
      </c>
      <c r="B81" s="53" t="s">
        <v>122</v>
      </c>
      <c r="C81" s="53" t="s">
        <v>123</v>
      </c>
      <c r="D81" s="53" t="s">
        <v>122</v>
      </c>
      <c r="E81" s="53" t="s">
        <v>123</v>
      </c>
      <c r="F81" s="53" t="s">
        <v>122</v>
      </c>
      <c r="G81" s="53" t="s">
        <v>123</v>
      </c>
      <c r="H81" s="53" t="s">
        <v>122</v>
      </c>
      <c r="I81" s="53" t="s">
        <v>123</v>
      </c>
      <c r="J81" s="53" t="s">
        <v>122</v>
      </c>
      <c r="K81" s="53" t="s">
        <v>123</v>
      </c>
    </row>
    <row r="82" spans="1:41" x14ac:dyDescent="0.35">
      <c r="A82" s="30" t="s">
        <v>214</v>
      </c>
      <c r="B82" s="295">
        <v>0.92700000000000005</v>
      </c>
      <c r="C82" s="295">
        <v>0.96599999999999997</v>
      </c>
      <c r="D82" s="295">
        <v>0.94</v>
      </c>
      <c r="E82" s="295">
        <v>0.9</v>
      </c>
      <c r="F82" s="295">
        <v>1</v>
      </c>
      <c r="G82" s="295">
        <v>1</v>
      </c>
      <c r="H82" s="295">
        <v>1</v>
      </c>
      <c r="I82" s="295">
        <v>1</v>
      </c>
      <c r="J82" s="295">
        <v>1</v>
      </c>
      <c r="K82" s="295">
        <v>1</v>
      </c>
    </row>
    <row r="83" spans="1:41" ht="24" customHeight="1" x14ac:dyDescent="0.35">
      <c r="A83" s="332" t="s">
        <v>408</v>
      </c>
      <c r="B83" s="318"/>
      <c r="C83" s="318"/>
      <c r="D83" s="318"/>
      <c r="E83" s="318"/>
      <c r="F83" s="318"/>
      <c r="G83" s="318"/>
      <c r="H83" s="318"/>
      <c r="I83" s="318"/>
      <c r="J83" s="318"/>
      <c r="K83" s="318"/>
      <c r="L83" s="318"/>
      <c r="M83" s="318"/>
      <c r="N83" s="318"/>
      <c r="O83" s="318"/>
      <c r="P83" s="318"/>
    </row>
    <row r="84" spans="1:41" x14ac:dyDescent="0.35">
      <c r="A84" s="346"/>
      <c r="B84" s="346"/>
      <c r="C84" s="346"/>
      <c r="D84" s="346"/>
      <c r="E84" s="346"/>
      <c r="F84" s="346"/>
      <c r="G84" s="346"/>
      <c r="H84" s="346"/>
      <c r="I84" s="346"/>
      <c r="J84" s="346"/>
      <c r="K84" s="346"/>
      <c r="L84" s="346"/>
      <c r="M84" s="346"/>
      <c r="N84" s="346"/>
      <c r="O84" s="346"/>
      <c r="P84" s="346"/>
    </row>
    <row r="85" spans="1:41" x14ac:dyDescent="0.35">
      <c r="A85" s="340" t="s">
        <v>424</v>
      </c>
      <c r="B85" s="341"/>
      <c r="C85" s="341"/>
      <c r="D85" s="341"/>
      <c r="E85" s="341"/>
      <c r="F85" s="341"/>
      <c r="G85" s="341"/>
      <c r="H85" s="341"/>
      <c r="I85" s="341"/>
      <c r="J85" s="341"/>
      <c r="K85" s="341"/>
      <c r="L85" s="341"/>
      <c r="M85" s="341"/>
      <c r="N85" s="341"/>
      <c r="O85" s="341"/>
      <c r="P85" s="341"/>
      <c r="Q85" s="341"/>
      <c r="R85" s="341"/>
      <c r="S85" s="341"/>
      <c r="T85" s="341"/>
      <c r="U85" s="341"/>
      <c r="V85" s="341"/>
      <c r="W85" s="341"/>
      <c r="X85" s="341"/>
      <c r="Y85" s="341"/>
      <c r="Z85" s="341"/>
      <c r="AA85" s="45"/>
      <c r="AB85" s="45"/>
      <c r="AC85" s="45"/>
      <c r="AD85" s="45"/>
      <c r="AE85" s="45"/>
      <c r="AF85" s="45"/>
      <c r="AG85" s="45"/>
      <c r="AH85" s="45"/>
      <c r="AI85" s="45"/>
      <c r="AJ85" s="45"/>
      <c r="AK85" s="45"/>
      <c r="AL85" s="45"/>
      <c r="AM85" s="45"/>
      <c r="AN85" s="45"/>
      <c r="AO85" s="45"/>
    </row>
    <row r="86" spans="1:41" x14ac:dyDescent="0.35">
      <c r="A86" s="136"/>
      <c r="B86" s="404">
        <v>2019</v>
      </c>
      <c r="C86" s="404"/>
      <c r="D86" s="404"/>
      <c r="E86" s="404"/>
      <c r="F86" s="404"/>
      <c r="G86" s="404">
        <v>2021</v>
      </c>
      <c r="H86" s="404"/>
      <c r="I86" s="404"/>
      <c r="J86" s="404"/>
      <c r="K86" s="404"/>
      <c r="L86" s="404">
        <v>2022</v>
      </c>
      <c r="M86" s="404"/>
      <c r="N86" s="404"/>
      <c r="O86" s="404"/>
      <c r="P86" s="404"/>
      <c r="Q86" s="404">
        <v>2023</v>
      </c>
      <c r="R86" s="404"/>
      <c r="S86" s="404"/>
      <c r="T86" s="404"/>
      <c r="U86" s="404"/>
      <c r="V86" s="404">
        <v>2024</v>
      </c>
      <c r="W86" s="404"/>
      <c r="X86" s="404"/>
      <c r="Y86" s="404"/>
      <c r="Z86" s="416"/>
    </row>
    <row r="87" spans="1:41" s="3" customFormat="1" x14ac:dyDescent="0.35">
      <c r="A87" s="99"/>
      <c r="B87" s="415" t="s">
        <v>122</v>
      </c>
      <c r="C87" s="415"/>
      <c r="D87" s="415" t="s">
        <v>123</v>
      </c>
      <c r="E87" s="415"/>
      <c r="F87" s="99"/>
      <c r="G87" s="415" t="s">
        <v>122</v>
      </c>
      <c r="H87" s="415"/>
      <c r="I87" s="415" t="s">
        <v>123</v>
      </c>
      <c r="J87" s="415"/>
      <c r="K87" s="99"/>
      <c r="L87" s="415" t="s">
        <v>122</v>
      </c>
      <c r="M87" s="415"/>
      <c r="N87" s="415" t="s">
        <v>123</v>
      </c>
      <c r="O87" s="415"/>
      <c r="P87" s="99"/>
      <c r="Q87" s="415" t="s">
        <v>122</v>
      </c>
      <c r="R87" s="415"/>
      <c r="S87" s="415" t="s">
        <v>123</v>
      </c>
      <c r="T87" s="415"/>
      <c r="U87" s="99"/>
      <c r="V87" s="415" t="s">
        <v>122</v>
      </c>
      <c r="W87" s="415"/>
      <c r="X87" s="415" t="s">
        <v>123</v>
      </c>
      <c r="Y87" s="415"/>
      <c r="Z87" s="99"/>
    </row>
    <row r="88" spans="1:41" s="3" customFormat="1" ht="29" x14ac:dyDescent="0.35">
      <c r="A88" s="100" t="s">
        <v>215</v>
      </c>
      <c r="B88" s="101" t="s">
        <v>216</v>
      </c>
      <c r="C88" s="101" t="s">
        <v>217</v>
      </c>
      <c r="D88" s="101" t="s">
        <v>216</v>
      </c>
      <c r="E88" s="101" t="s">
        <v>217</v>
      </c>
      <c r="F88" s="101" t="s">
        <v>37</v>
      </c>
      <c r="G88" s="101" t="s">
        <v>216</v>
      </c>
      <c r="H88" s="101" t="s">
        <v>217</v>
      </c>
      <c r="I88" s="101" t="s">
        <v>216</v>
      </c>
      <c r="J88" s="101" t="s">
        <v>217</v>
      </c>
      <c r="K88" s="101" t="s">
        <v>37</v>
      </c>
      <c r="L88" s="101" t="s">
        <v>216</v>
      </c>
      <c r="M88" s="101" t="s">
        <v>217</v>
      </c>
      <c r="N88" s="101" t="s">
        <v>216</v>
      </c>
      <c r="O88" s="101" t="s">
        <v>217</v>
      </c>
      <c r="P88" s="101" t="s">
        <v>37</v>
      </c>
      <c r="Q88" s="101" t="s">
        <v>216</v>
      </c>
      <c r="R88" s="101" t="s">
        <v>217</v>
      </c>
      <c r="S88" s="101" t="s">
        <v>216</v>
      </c>
      <c r="T88" s="101" t="s">
        <v>217</v>
      </c>
      <c r="U88" s="101" t="s">
        <v>37</v>
      </c>
      <c r="V88" s="101" t="s">
        <v>216</v>
      </c>
      <c r="W88" s="101" t="s">
        <v>217</v>
      </c>
      <c r="X88" s="101" t="s">
        <v>216</v>
      </c>
      <c r="Y88" s="101" t="s">
        <v>217</v>
      </c>
      <c r="Z88" s="101" t="s">
        <v>37</v>
      </c>
    </row>
    <row r="89" spans="1:41" x14ac:dyDescent="0.35">
      <c r="A89" s="102" t="s">
        <v>218</v>
      </c>
      <c r="B89" s="103">
        <v>2</v>
      </c>
      <c r="C89" s="104">
        <f t="shared" ref="C89:C95" si="2">B89/F89</f>
        <v>0.25</v>
      </c>
      <c r="D89" s="103">
        <v>6</v>
      </c>
      <c r="E89" s="104">
        <f t="shared" ref="E89:E95" si="3">D89/F89</f>
        <v>0.75</v>
      </c>
      <c r="F89" s="52">
        <v>8</v>
      </c>
      <c r="G89" s="61">
        <v>2</v>
      </c>
      <c r="H89" s="105">
        <v>0.22</v>
      </c>
      <c r="I89" s="61">
        <v>7</v>
      </c>
      <c r="J89" s="106">
        <v>0.78</v>
      </c>
      <c r="K89" s="32">
        <v>9</v>
      </c>
      <c r="L89" s="10">
        <v>3</v>
      </c>
      <c r="M89" s="107">
        <v>0.33333333333333331</v>
      </c>
      <c r="N89" s="10">
        <v>6</v>
      </c>
      <c r="O89" s="108">
        <v>0.66666666666666663</v>
      </c>
      <c r="P89" s="32">
        <v>9</v>
      </c>
      <c r="Q89" s="10">
        <v>3</v>
      </c>
      <c r="R89" s="107">
        <f>Q89/U89</f>
        <v>0.33333333333333331</v>
      </c>
      <c r="S89" s="10">
        <v>6</v>
      </c>
      <c r="T89" s="108">
        <f>S89/U89</f>
        <v>0.66666666666666663</v>
      </c>
      <c r="U89" s="32">
        <f>Q89+S89</f>
        <v>9</v>
      </c>
      <c r="V89" s="10">
        <v>3</v>
      </c>
      <c r="W89" s="107">
        <f t="shared" ref="W89:W95" si="4">V89/Z89</f>
        <v>0.375</v>
      </c>
      <c r="X89" s="10">
        <v>5</v>
      </c>
      <c r="Y89" s="108">
        <f t="shared" ref="Y89:Y95" si="5">X89/Z89</f>
        <v>0.625</v>
      </c>
      <c r="Z89" s="32">
        <f t="shared" ref="Z89:Z94" si="6">V89+X89</f>
        <v>8</v>
      </c>
    </row>
    <row r="90" spans="1:41" x14ac:dyDescent="0.35">
      <c r="A90" s="102" t="s">
        <v>219</v>
      </c>
      <c r="B90" s="103">
        <v>8</v>
      </c>
      <c r="C90" s="104">
        <f t="shared" si="2"/>
        <v>0.36363636363636365</v>
      </c>
      <c r="D90" s="103">
        <v>14</v>
      </c>
      <c r="E90" s="104">
        <f t="shared" si="3"/>
        <v>0.63636363636363635</v>
      </c>
      <c r="F90" s="52">
        <v>22</v>
      </c>
      <c r="G90" s="61">
        <v>7</v>
      </c>
      <c r="H90" s="105">
        <v>0.3</v>
      </c>
      <c r="I90" s="61">
        <v>16</v>
      </c>
      <c r="J90" s="106">
        <v>0.7</v>
      </c>
      <c r="K90" s="32">
        <v>23</v>
      </c>
      <c r="L90" s="10">
        <v>5</v>
      </c>
      <c r="M90" s="107">
        <v>0.25</v>
      </c>
      <c r="N90" s="10">
        <v>15</v>
      </c>
      <c r="O90" s="108">
        <v>0.75</v>
      </c>
      <c r="P90" s="32">
        <v>20</v>
      </c>
      <c r="Q90" s="10">
        <v>5</v>
      </c>
      <c r="R90" s="107">
        <f t="shared" ref="R90:R94" si="7">Q90/U90</f>
        <v>0.27777777777777779</v>
      </c>
      <c r="S90" s="10">
        <v>13</v>
      </c>
      <c r="T90" s="108">
        <f t="shared" ref="T90:T94" si="8">S90/U90</f>
        <v>0.72222222222222221</v>
      </c>
      <c r="U90" s="32">
        <f t="shared" ref="U90:U94" si="9">Q90+S90</f>
        <v>18</v>
      </c>
      <c r="V90" s="10">
        <v>4</v>
      </c>
      <c r="W90" s="107">
        <f t="shared" si="4"/>
        <v>0.25</v>
      </c>
      <c r="X90" s="10">
        <v>12</v>
      </c>
      <c r="Y90" s="108">
        <f t="shared" si="5"/>
        <v>0.75</v>
      </c>
      <c r="Z90" s="32">
        <f t="shared" si="6"/>
        <v>16</v>
      </c>
    </row>
    <row r="91" spans="1:41" x14ac:dyDescent="0.35">
      <c r="A91" s="102" t="s">
        <v>220</v>
      </c>
      <c r="B91" s="52">
        <v>107</v>
      </c>
      <c r="C91" s="109">
        <f t="shared" si="2"/>
        <v>0.44957983193277312</v>
      </c>
      <c r="D91" s="52">
        <v>131</v>
      </c>
      <c r="E91" s="109">
        <f t="shared" si="3"/>
        <v>0.55042016806722693</v>
      </c>
      <c r="F91" s="52">
        <v>238</v>
      </c>
      <c r="G91" s="61">
        <v>121</v>
      </c>
      <c r="H91" s="105">
        <v>0.47</v>
      </c>
      <c r="I91" s="61">
        <v>136</v>
      </c>
      <c r="J91" s="106">
        <v>0.53</v>
      </c>
      <c r="K91" s="32">
        <v>257</v>
      </c>
      <c r="L91" s="10">
        <v>111</v>
      </c>
      <c r="M91" s="107">
        <v>0.46835443037974683</v>
      </c>
      <c r="N91" s="10">
        <v>126</v>
      </c>
      <c r="O91" s="108">
        <v>0.53164556962025311</v>
      </c>
      <c r="P91" s="32">
        <v>237</v>
      </c>
      <c r="Q91" s="10">
        <v>136</v>
      </c>
      <c r="R91" s="107">
        <f t="shared" si="7"/>
        <v>0.52509652509652505</v>
      </c>
      <c r="S91" s="10">
        <v>123</v>
      </c>
      <c r="T91" s="108">
        <f t="shared" si="8"/>
        <v>0.4749034749034749</v>
      </c>
      <c r="U91" s="32">
        <f t="shared" si="9"/>
        <v>259</v>
      </c>
      <c r="V91" s="10">
        <v>129</v>
      </c>
      <c r="W91" s="107">
        <f t="shared" si="4"/>
        <v>0.54201680672268904</v>
      </c>
      <c r="X91" s="10">
        <v>109</v>
      </c>
      <c r="Y91" s="108">
        <f t="shared" si="5"/>
        <v>0.45798319327731091</v>
      </c>
      <c r="Z91" s="32">
        <f t="shared" si="6"/>
        <v>238</v>
      </c>
    </row>
    <row r="92" spans="1:41" x14ac:dyDescent="0.35">
      <c r="A92" s="102" t="s">
        <v>221</v>
      </c>
      <c r="B92" s="52">
        <v>58</v>
      </c>
      <c r="C92" s="109">
        <f t="shared" si="2"/>
        <v>0.55769230769230771</v>
      </c>
      <c r="D92" s="52">
        <v>46</v>
      </c>
      <c r="E92" s="109">
        <f t="shared" si="3"/>
        <v>0.44230769230769229</v>
      </c>
      <c r="F92" s="52">
        <v>104</v>
      </c>
      <c r="G92" s="61">
        <v>53</v>
      </c>
      <c r="H92" s="105">
        <v>0.54</v>
      </c>
      <c r="I92" s="61">
        <v>46</v>
      </c>
      <c r="J92" s="106">
        <v>0.46</v>
      </c>
      <c r="K92" s="32">
        <v>99</v>
      </c>
      <c r="L92" s="10">
        <v>76</v>
      </c>
      <c r="M92" s="107">
        <v>0.5757575757575758</v>
      </c>
      <c r="N92" s="10">
        <v>56</v>
      </c>
      <c r="O92" s="108">
        <v>0.42424242424242425</v>
      </c>
      <c r="P92" s="32">
        <v>132</v>
      </c>
      <c r="Q92" s="10">
        <v>62</v>
      </c>
      <c r="R92" s="107">
        <f t="shared" si="7"/>
        <v>0.52100840336134457</v>
      </c>
      <c r="S92" s="10">
        <v>57</v>
      </c>
      <c r="T92" s="108">
        <f t="shared" si="8"/>
        <v>0.47899159663865548</v>
      </c>
      <c r="U92" s="32">
        <f t="shared" si="9"/>
        <v>119</v>
      </c>
      <c r="V92" s="10">
        <v>65</v>
      </c>
      <c r="W92" s="107">
        <f t="shared" si="4"/>
        <v>0.5803571428571429</v>
      </c>
      <c r="X92" s="10">
        <v>47</v>
      </c>
      <c r="Y92" s="108">
        <f t="shared" si="5"/>
        <v>0.41964285714285715</v>
      </c>
      <c r="Z92" s="32">
        <f t="shared" si="6"/>
        <v>112</v>
      </c>
    </row>
    <row r="93" spans="1:41" x14ac:dyDescent="0.35">
      <c r="A93" s="102" t="s">
        <v>222</v>
      </c>
      <c r="B93" s="52">
        <v>165</v>
      </c>
      <c r="C93" s="109">
        <f t="shared" si="2"/>
        <v>0.87301587301587302</v>
      </c>
      <c r="D93" s="52">
        <v>24</v>
      </c>
      <c r="E93" s="109">
        <f t="shared" si="3"/>
        <v>0.12698412698412698</v>
      </c>
      <c r="F93" s="52">
        <v>189</v>
      </c>
      <c r="G93" s="61">
        <v>136</v>
      </c>
      <c r="H93" s="105">
        <v>0.92</v>
      </c>
      <c r="I93" s="61">
        <v>12</v>
      </c>
      <c r="J93" s="106">
        <v>0.08</v>
      </c>
      <c r="K93" s="32">
        <v>148</v>
      </c>
      <c r="L93" s="10">
        <v>126</v>
      </c>
      <c r="M93" s="107">
        <v>0.86896551724137927</v>
      </c>
      <c r="N93" s="10">
        <v>19</v>
      </c>
      <c r="O93" s="108">
        <v>0.1310344827586207</v>
      </c>
      <c r="P93" s="32">
        <v>145</v>
      </c>
      <c r="Q93" s="10">
        <v>108</v>
      </c>
      <c r="R93" s="107">
        <f t="shared" si="7"/>
        <v>0.82442748091603058</v>
      </c>
      <c r="S93" s="10">
        <v>23</v>
      </c>
      <c r="T93" s="108">
        <f t="shared" si="8"/>
        <v>0.17557251908396945</v>
      </c>
      <c r="U93" s="32">
        <f t="shared" si="9"/>
        <v>131</v>
      </c>
      <c r="V93" s="10">
        <v>83</v>
      </c>
      <c r="W93" s="107">
        <f t="shared" si="4"/>
        <v>0.81372549019607843</v>
      </c>
      <c r="X93" s="10">
        <v>19</v>
      </c>
      <c r="Y93" s="108">
        <f t="shared" si="5"/>
        <v>0.18627450980392157</v>
      </c>
      <c r="Z93" s="32">
        <f t="shared" si="6"/>
        <v>102</v>
      </c>
    </row>
    <row r="94" spans="1:41" x14ac:dyDescent="0.35">
      <c r="A94" s="102" t="s">
        <v>223</v>
      </c>
      <c r="B94" s="52">
        <v>5</v>
      </c>
      <c r="C94" s="109">
        <f t="shared" si="2"/>
        <v>5.434782608695652E-2</v>
      </c>
      <c r="D94" s="52">
        <v>87</v>
      </c>
      <c r="E94" s="109">
        <f t="shared" si="3"/>
        <v>0.94565217391304346</v>
      </c>
      <c r="F94" s="52">
        <v>92</v>
      </c>
      <c r="G94" s="61">
        <v>1</v>
      </c>
      <c r="H94" s="105">
        <v>0.02</v>
      </c>
      <c r="I94" s="61">
        <v>64</v>
      </c>
      <c r="J94" s="106">
        <v>0.98</v>
      </c>
      <c r="K94" s="32">
        <v>65</v>
      </c>
      <c r="L94" s="10">
        <v>2</v>
      </c>
      <c r="M94" s="107">
        <v>3.3333333333333333E-2</v>
      </c>
      <c r="N94" s="10">
        <v>58</v>
      </c>
      <c r="O94" s="108">
        <v>0.96666666666666667</v>
      </c>
      <c r="P94" s="32">
        <v>60</v>
      </c>
      <c r="Q94" s="10">
        <v>2</v>
      </c>
      <c r="R94" s="107">
        <f t="shared" si="7"/>
        <v>3.125E-2</v>
      </c>
      <c r="S94" s="10">
        <v>62</v>
      </c>
      <c r="T94" s="108">
        <f t="shared" si="8"/>
        <v>0.96875</v>
      </c>
      <c r="U94" s="32">
        <f t="shared" si="9"/>
        <v>64</v>
      </c>
      <c r="V94" s="10">
        <v>1</v>
      </c>
      <c r="W94" s="107">
        <f t="shared" si="4"/>
        <v>1.6666666666666666E-2</v>
      </c>
      <c r="X94" s="10">
        <v>59</v>
      </c>
      <c r="Y94" s="108">
        <f t="shared" si="5"/>
        <v>0.98333333333333328</v>
      </c>
      <c r="Z94" s="32">
        <f t="shared" si="6"/>
        <v>60</v>
      </c>
    </row>
    <row r="95" spans="1:41" x14ac:dyDescent="0.35">
      <c r="A95" s="110" t="s">
        <v>37</v>
      </c>
      <c r="B95" s="80">
        <v>345</v>
      </c>
      <c r="C95" s="111">
        <f t="shared" si="2"/>
        <v>0.52833078101071973</v>
      </c>
      <c r="D95" s="80">
        <v>308</v>
      </c>
      <c r="E95" s="111">
        <f t="shared" si="3"/>
        <v>0.47166921898928027</v>
      </c>
      <c r="F95" s="80">
        <v>653</v>
      </c>
      <c r="G95" s="80">
        <v>320</v>
      </c>
      <c r="H95" s="111">
        <v>0.53</v>
      </c>
      <c r="I95" s="80">
        <v>281</v>
      </c>
      <c r="J95" s="111">
        <v>0.47</v>
      </c>
      <c r="K95" s="80">
        <v>601</v>
      </c>
      <c r="L95" s="80">
        <v>323</v>
      </c>
      <c r="M95" s="111">
        <v>0.53565505804311775</v>
      </c>
      <c r="N95" s="80">
        <v>280</v>
      </c>
      <c r="O95" s="111">
        <v>0.46434494195688225</v>
      </c>
      <c r="P95" s="80">
        <v>603</v>
      </c>
      <c r="Q95" s="80">
        <f>SUM(Q89:Q94)</f>
        <v>316</v>
      </c>
      <c r="R95" s="111">
        <f>Q95/U95</f>
        <v>0.52666666666666662</v>
      </c>
      <c r="S95" s="80">
        <f>SUM(S89:S94)</f>
        <v>284</v>
      </c>
      <c r="T95" s="111">
        <f>S95/U95</f>
        <v>0.47333333333333333</v>
      </c>
      <c r="U95" s="80">
        <f>SUM(U89:U94)</f>
        <v>600</v>
      </c>
      <c r="V95" s="80">
        <f>SUM(V89:V94)</f>
        <v>285</v>
      </c>
      <c r="W95" s="111">
        <f t="shared" si="4"/>
        <v>0.53171641791044777</v>
      </c>
      <c r="X95" s="80">
        <f>SUM(X89:X94)</f>
        <v>251</v>
      </c>
      <c r="Y95" s="111">
        <f t="shared" si="5"/>
        <v>0.46828358208955223</v>
      </c>
      <c r="Z95" s="80">
        <f>SUM(Z89:Z94)</f>
        <v>536</v>
      </c>
    </row>
    <row r="96" spans="1:41" x14ac:dyDescent="0.35">
      <c r="A96" s="26"/>
    </row>
    <row r="97" spans="1:57" x14ac:dyDescent="0.35">
      <c r="A97" s="398" t="s">
        <v>224</v>
      </c>
      <c r="B97" s="399"/>
      <c r="C97" s="399"/>
      <c r="D97" s="399"/>
      <c r="E97" s="399"/>
      <c r="F97" s="399"/>
      <c r="G97" s="399"/>
      <c r="H97" s="399"/>
      <c r="I97" s="399"/>
      <c r="J97" s="399"/>
      <c r="K97" s="399"/>
      <c r="L97" s="399"/>
      <c r="M97" s="399"/>
      <c r="N97" s="399"/>
      <c r="O97" s="399"/>
      <c r="P97" s="399"/>
      <c r="Q97" s="399"/>
      <c r="R97" s="399"/>
      <c r="S97" s="399"/>
      <c r="T97" s="399"/>
      <c r="U97" s="399"/>
      <c r="V97" s="399"/>
      <c r="W97" s="399"/>
      <c r="X97" s="399"/>
      <c r="Y97" s="399"/>
      <c r="Z97" s="399"/>
      <c r="AA97" s="399"/>
      <c r="AB97" s="399"/>
      <c r="AC97" s="399"/>
      <c r="AD97" s="399"/>
      <c r="AE97" s="399"/>
      <c r="AF97" s="399"/>
      <c r="AG97" s="399"/>
      <c r="AH97" s="399"/>
      <c r="AI97" s="399"/>
      <c r="AJ97" s="399"/>
      <c r="AK97" s="3"/>
      <c r="AL97" s="3"/>
      <c r="AM97" s="3"/>
      <c r="AN97" s="3"/>
      <c r="AO97" s="3"/>
      <c r="AP97" s="3"/>
      <c r="AQ97" s="3"/>
      <c r="AR97" s="3"/>
      <c r="AS97" s="3"/>
      <c r="AT97" s="3"/>
      <c r="AU97" s="3"/>
      <c r="AV97" s="3"/>
      <c r="AW97" s="3"/>
      <c r="AX97" s="3"/>
      <c r="AY97" s="3"/>
      <c r="AZ97" s="3"/>
      <c r="BA97" s="3"/>
      <c r="BB97" s="3"/>
      <c r="BC97" s="3"/>
      <c r="BD97" s="3"/>
      <c r="BE97" s="3"/>
    </row>
    <row r="98" spans="1:57" x14ac:dyDescent="0.35">
      <c r="A98" s="137"/>
      <c r="B98" s="400">
        <v>2019</v>
      </c>
      <c r="C98" s="400"/>
      <c r="D98" s="400"/>
      <c r="E98" s="400"/>
      <c r="F98" s="400"/>
      <c r="G98" s="400"/>
      <c r="H98" s="400"/>
      <c r="I98" s="400">
        <v>2021</v>
      </c>
      <c r="J98" s="400"/>
      <c r="K98" s="400"/>
      <c r="L98" s="400"/>
      <c r="M98" s="400"/>
      <c r="N98" s="400"/>
      <c r="O98" s="400"/>
      <c r="P98" s="400">
        <v>2022</v>
      </c>
      <c r="Q98" s="400"/>
      <c r="R98" s="400"/>
      <c r="S98" s="400"/>
      <c r="T98" s="400"/>
      <c r="U98" s="400"/>
      <c r="V98" s="400"/>
      <c r="W98" s="400">
        <v>2023</v>
      </c>
      <c r="X98" s="400"/>
      <c r="Y98" s="400"/>
      <c r="Z98" s="400"/>
      <c r="AA98" s="400"/>
      <c r="AB98" s="400"/>
      <c r="AC98" s="400"/>
      <c r="AD98" s="400">
        <v>2024</v>
      </c>
      <c r="AE98" s="400"/>
      <c r="AF98" s="400"/>
      <c r="AG98" s="400"/>
      <c r="AH98" s="400"/>
      <c r="AI98" s="400"/>
      <c r="AJ98" s="400"/>
    </row>
    <row r="99" spans="1:57" s="3" customFormat="1" x14ac:dyDescent="0.35">
      <c r="A99" s="112"/>
      <c r="B99" s="414" t="s">
        <v>225</v>
      </c>
      <c r="C99" s="414"/>
      <c r="D99" s="414" t="s">
        <v>226</v>
      </c>
      <c r="E99" s="414"/>
      <c r="F99" s="414" t="s">
        <v>227</v>
      </c>
      <c r="G99" s="414"/>
      <c r="H99" s="414" t="s">
        <v>37</v>
      </c>
      <c r="I99" s="414" t="s">
        <v>225</v>
      </c>
      <c r="J99" s="414"/>
      <c r="K99" s="414" t="s">
        <v>226</v>
      </c>
      <c r="L99" s="414"/>
      <c r="M99" s="414" t="s">
        <v>227</v>
      </c>
      <c r="N99" s="414"/>
      <c r="O99" s="414" t="s">
        <v>37</v>
      </c>
      <c r="P99" s="414" t="s">
        <v>225</v>
      </c>
      <c r="Q99" s="414"/>
      <c r="R99" s="414" t="s">
        <v>226</v>
      </c>
      <c r="S99" s="414"/>
      <c r="T99" s="414" t="s">
        <v>227</v>
      </c>
      <c r="U99" s="414"/>
      <c r="V99" s="414" t="s">
        <v>37</v>
      </c>
      <c r="W99" s="414" t="s">
        <v>225</v>
      </c>
      <c r="X99" s="414"/>
      <c r="Y99" s="414" t="s">
        <v>226</v>
      </c>
      <c r="Z99" s="414"/>
      <c r="AA99" s="414" t="s">
        <v>227</v>
      </c>
      <c r="AB99" s="414"/>
      <c r="AC99" s="414" t="s">
        <v>37</v>
      </c>
      <c r="AD99" s="414" t="s">
        <v>225</v>
      </c>
      <c r="AE99" s="414"/>
      <c r="AF99" s="414" t="s">
        <v>226</v>
      </c>
      <c r="AG99" s="414"/>
      <c r="AH99" s="414" t="s">
        <v>227</v>
      </c>
      <c r="AI99" s="414"/>
      <c r="AJ99" s="414" t="s">
        <v>37</v>
      </c>
    </row>
    <row r="100" spans="1:57" s="3" customFormat="1" ht="29" x14ac:dyDescent="0.35">
      <c r="A100" s="117" t="s">
        <v>215</v>
      </c>
      <c r="B100" s="97" t="s">
        <v>216</v>
      </c>
      <c r="C100" s="97" t="s">
        <v>217</v>
      </c>
      <c r="D100" s="97" t="s">
        <v>216</v>
      </c>
      <c r="E100" s="97" t="s">
        <v>217</v>
      </c>
      <c r="F100" s="97" t="s">
        <v>216</v>
      </c>
      <c r="G100" s="97" t="s">
        <v>217</v>
      </c>
      <c r="H100" s="414"/>
      <c r="I100" s="97" t="s">
        <v>216</v>
      </c>
      <c r="J100" s="97" t="s">
        <v>217</v>
      </c>
      <c r="K100" s="97" t="s">
        <v>216</v>
      </c>
      <c r="L100" s="97" t="s">
        <v>217</v>
      </c>
      <c r="M100" s="97" t="s">
        <v>216</v>
      </c>
      <c r="N100" s="97" t="s">
        <v>217</v>
      </c>
      <c r="O100" s="414"/>
      <c r="P100" s="97" t="s">
        <v>216</v>
      </c>
      <c r="Q100" s="97" t="s">
        <v>217</v>
      </c>
      <c r="R100" s="97" t="s">
        <v>216</v>
      </c>
      <c r="S100" s="97" t="s">
        <v>217</v>
      </c>
      <c r="T100" s="97" t="s">
        <v>216</v>
      </c>
      <c r="U100" s="97" t="s">
        <v>217</v>
      </c>
      <c r="V100" s="414"/>
      <c r="W100" s="97" t="s">
        <v>216</v>
      </c>
      <c r="X100" s="97" t="s">
        <v>217</v>
      </c>
      <c r="Y100" s="97" t="s">
        <v>216</v>
      </c>
      <c r="Z100" s="97" t="s">
        <v>217</v>
      </c>
      <c r="AA100" s="97" t="s">
        <v>216</v>
      </c>
      <c r="AB100" s="97" t="s">
        <v>217</v>
      </c>
      <c r="AC100" s="414"/>
      <c r="AD100" s="97" t="s">
        <v>216</v>
      </c>
      <c r="AE100" s="97" t="s">
        <v>217</v>
      </c>
      <c r="AF100" s="97" t="s">
        <v>216</v>
      </c>
      <c r="AG100" s="97" t="s">
        <v>217</v>
      </c>
      <c r="AH100" s="97" t="s">
        <v>216</v>
      </c>
      <c r="AI100" s="97" t="s">
        <v>217</v>
      </c>
      <c r="AJ100" s="414"/>
    </row>
    <row r="101" spans="1:57" x14ac:dyDescent="0.35">
      <c r="A101" s="78" t="s">
        <v>218</v>
      </c>
      <c r="B101" s="103" t="s">
        <v>209</v>
      </c>
      <c r="C101" s="104" t="s">
        <v>209</v>
      </c>
      <c r="D101" s="103">
        <v>6</v>
      </c>
      <c r="E101" s="104">
        <v>0.75</v>
      </c>
      <c r="F101" s="103">
        <v>2</v>
      </c>
      <c r="G101" s="104">
        <v>0.25</v>
      </c>
      <c r="H101" s="52">
        <v>8</v>
      </c>
      <c r="I101" s="61" t="s">
        <v>209</v>
      </c>
      <c r="J101" s="61" t="s">
        <v>209</v>
      </c>
      <c r="K101" s="61">
        <v>6</v>
      </c>
      <c r="L101" s="106">
        <v>0.67</v>
      </c>
      <c r="M101" s="61">
        <v>3</v>
      </c>
      <c r="N101" s="106">
        <v>0.33</v>
      </c>
      <c r="O101" s="61">
        <v>9</v>
      </c>
      <c r="P101" s="113" t="s">
        <v>209</v>
      </c>
      <c r="Q101" s="113" t="s">
        <v>209</v>
      </c>
      <c r="R101" s="61">
        <v>6</v>
      </c>
      <c r="S101" s="106">
        <v>0.66666666666666663</v>
      </c>
      <c r="T101" s="61">
        <v>3</v>
      </c>
      <c r="U101" s="106">
        <v>0.33333333333333331</v>
      </c>
      <c r="V101" s="61">
        <v>9</v>
      </c>
      <c r="W101" s="113">
        <v>0</v>
      </c>
      <c r="X101" s="200">
        <f>W101/AC101</f>
        <v>0</v>
      </c>
      <c r="Y101" s="61">
        <v>5</v>
      </c>
      <c r="Z101" s="106">
        <f>Y101/AC101</f>
        <v>0.55555555555555558</v>
      </c>
      <c r="AA101" s="61">
        <v>4</v>
      </c>
      <c r="AB101" s="106">
        <f>AA101/AC101</f>
        <v>0.44444444444444442</v>
      </c>
      <c r="AC101" s="61">
        <f>W101+Y101+AA101</f>
        <v>9</v>
      </c>
      <c r="AD101" s="113">
        <v>0</v>
      </c>
      <c r="AE101" s="200">
        <f>AD101/AJ101</f>
        <v>0</v>
      </c>
      <c r="AF101" s="61">
        <v>4</v>
      </c>
      <c r="AG101" s="106">
        <f>AF101/AJ101</f>
        <v>0.5</v>
      </c>
      <c r="AH101" s="61">
        <v>4</v>
      </c>
      <c r="AI101" s="106">
        <f t="shared" ref="AI101:AI107" si="10">AH101/AJ101</f>
        <v>0.5</v>
      </c>
      <c r="AJ101" s="61">
        <f t="shared" ref="AJ101:AJ106" si="11">AD101+AF101+AH101</f>
        <v>8</v>
      </c>
    </row>
    <row r="102" spans="1:57" x14ac:dyDescent="0.35">
      <c r="A102" s="78" t="s">
        <v>219</v>
      </c>
      <c r="B102" s="103" t="s">
        <v>209</v>
      </c>
      <c r="C102" s="104" t="s">
        <v>209</v>
      </c>
      <c r="D102" s="103">
        <v>16</v>
      </c>
      <c r="E102" s="104">
        <v>0.72727272727272729</v>
      </c>
      <c r="F102" s="103">
        <v>6</v>
      </c>
      <c r="G102" s="104">
        <v>0.27272727272727271</v>
      </c>
      <c r="H102" s="52">
        <v>22</v>
      </c>
      <c r="I102" s="61" t="s">
        <v>209</v>
      </c>
      <c r="J102" s="61" t="s">
        <v>209</v>
      </c>
      <c r="K102" s="61">
        <v>14</v>
      </c>
      <c r="L102" s="106">
        <v>0.61</v>
      </c>
      <c r="M102" s="61">
        <v>9</v>
      </c>
      <c r="N102" s="106">
        <v>0.39</v>
      </c>
      <c r="O102" s="61">
        <v>23</v>
      </c>
      <c r="P102" s="113" t="s">
        <v>209</v>
      </c>
      <c r="Q102" s="113" t="s">
        <v>209</v>
      </c>
      <c r="R102" s="61">
        <v>14</v>
      </c>
      <c r="S102" s="106">
        <v>0.7</v>
      </c>
      <c r="T102" s="61">
        <v>6</v>
      </c>
      <c r="U102" s="106">
        <v>0.3</v>
      </c>
      <c r="V102" s="61">
        <v>20</v>
      </c>
      <c r="W102" s="113">
        <v>0</v>
      </c>
      <c r="X102" s="200">
        <f t="shared" ref="X102:X106" si="12">W102/AC102</f>
        <v>0</v>
      </c>
      <c r="Y102" s="61">
        <v>9</v>
      </c>
      <c r="Z102" s="106">
        <f t="shared" ref="Z102:Z106" si="13">Y102/AC102</f>
        <v>0.5</v>
      </c>
      <c r="AA102" s="61">
        <v>9</v>
      </c>
      <c r="AB102" s="106">
        <f t="shared" ref="AB102:AB106" si="14">AA102/AC102</f>
        <v>0.5</v>
      </c>
      <c r="AC102" s="61">
        <f t="shared" ref="AC102:AC106" si="15">W102+Y102+AA102</f>
        <v>18</v>
      </c>
      <c r="AD102" s="113">
        <v>0</v>
      </c>
      <c r="AE102" s="200">
        <f t="shared" ref="AE102:AE106" si="16">AD102/AJ102</f>
        <v>0</v>
      </c>
      <c r="AF102" s="61">
        <v>8</v>
      </c>
      <c r="AG102" s="106">
        <f t="shared" ref="AG102:AG107" si="17">AF102/AJ102</f>
        <v>0.5</v>
      </c>
      <c r="AH102" s="61">
        <v>8</v>
      </c>
      <c r="AI102" s="106">
        <f t="shared" si="10"/>
        <v>0.5</v>
      </c>
      <c r="AJ102" s="61">
        <f t="shared" si="11"/>
        <v>16</v>
      </c>
    </row>
    <row r="103" spans="1:57" x14ac:dyDescent="0.35">
      <c r="A103" s="78" t="s">
        <v>220</v>
      </c>
      <c r="B103" s="52">
        <v>14</v>
      </c>
      <c r="C103" s="109">
        <v>5.8823529411764705E-2</v>
      </c>
      <c r="D103" s="52">
        <v>153</v>
      </c>
      <c r="E103" s="109">
        <v>0.6428571428571429</v>
      </c>
      <c r="F103" s="52">
        <v>71</v>
      </c>
      <c r="G103" s="109">
        <v>0.29831932773109243</v>
      </c>
      <c r="H103" s="52">
        <v>238</v>
      </c>
      <c r="I103" s="61">
        <v>11</v>
      </c>
      <c r="J103" s="106">
        <v>0.04</v>
      </c>
      <c r="K103" s="61">
        <v>165</v>
      </c>
      <c r="L103" s="106">
        <v>0.64</v>
      </c>
      <c r="M103" s="61">
        <v>81</v>
      </c>
      <c r="N103" s="106">
        <v>0.32</v>
      </c>
      <c r="O103" s="61">
        <v>257</v>
      </c>
      <c r="P103" s="61">
        <v>5</v>
      </c>
      <c r="Q103" s="106">
        <v>2.1097046413502109E-2</v>
      </c>
      <c r="R103" s="61">
        <v>161</v>
      </c>
      <c r="S103" s="106">
        <v>0.67932489451476796</v>
      </c>
      <c r="T103" s="61">
        <v>71</v>
      </c>
      <c r="U103" s="106">
        <v>0.29957805907172996</v>
      </c>
      <c r="V103" s="61">
        <v>237</v>
      </c>
      <c r="W103" s="61">
        <v>8</v>
      </c>
      <c r="X103" s="200">
        <f t="shared" si="12"/>
        <v>3.0888030888030889E-2</v>
      </c>
      <c r="Y103" s="61">
        <v>169</v>
      </c>
      <c r="Z103" s="106">
        <f t="shared" si="13"/>
        <v>0.65250965250965254</v>
      </c>
      <c r="AA103" s="61">
        <v>82</v>
      </c>
      <c r="AB103" s="106">
        <f t="shared" si="14"/>
        <v>0.31660231660231658</v>
      </c>
      <c r="AC103" s="61">
        <f t="shared" si="15"/>
        <v>259</v>
      </c>
      <c r="AD103" s="61">
        <v>5</v>
      </c>
      <c r="AE103" s="200">
        <f>AD103/AJ103</f>
        <v>2.100840336134454E-2</v>
      </c>
      <c r="AF103" s="61">
        <v>157</v>
      </c>
      <c r="AG103" s="106">
        <f>AF103/AJ103</f>
        <v>0.65966386554621848</v>
      </c>
      <c r="AH103" s="61">
        <v>76</v>
      </c>
      <c r="AI103" s="106">
        <f t="shared" si="10"/>
        <v>0.31932773109243695</v>
      </c>
      <c r="AJ103" s="61">
        <f t="shared" si="11"/>
        <v>238</v>
      </c>
    </row>
    <row r="104" spans="1:57" x14ac:dyDescent="0.35">
      <c r="A104" s="78" t="s">
        <v>221</v>
      </c>
      <c r="B104" s="52">
        <v>25</v>
      </c>
      <c r="C104" s="109">
        <v>0.24038461538461539</v>
      </c>
      <c r="D104" s="52">
        <v>54</v>
      </c>
      <c r="E104" s="109">
        <v>0.51923076923076927</v>
      </c>
      <c r="F104" s="52">
        <v>25</v>
      </c>
      <c r="G104" s="109">
        <v>0.24038461538461539</v>
      </c>
      <c r="H104" s="52">
        <v>104</v>
      </c>
      <c r="I104" s="61">
        <v>18</v>
      </c>
      <c r="J104" s="106">
        <v>0.18</v>
      </c>
      <c r="K104" s="61">
        <v>52</v>
      </c>
      <c r="L104" s="106">
        <v>0.53</v>
      </c>
      <c r="M104" s="61">
        <v>29</v>
      </c>
      <c r="N104" s="106">
        <v>0.28999999999999998</v>
      </c>
      <c r="O104" s="61">
        <v>99</v>
      </c>
      <c r="P104" s="61">
        <v>26</v>
      </c>
      <c r="Q104" s="106">
        <v>0.19696969696969696</v>
      </c>
      <c r="R104" s="61">
        <v>73</v>
      </c>
      <c r="S104" s="106">
        <v>0.55303030303030298</v>
      </c>
      <c r="T104" s="61">
        <v>33</v>
      </c>
      <c r="U104" s="106">
        <v>0.25</v>
      </c>
      <c r="V104" s="61">
        <v>132</v>
      </c>
      <c r="W104" s="61">
        <v>23</v>
      </c>
      <c r="X104" s="200">
        <f t="shared" si="12"/>
        <v>0.19327731092436976</v>
      </c>
      <c r="Y104" s="61">
        <v>66</v>
      </c>
      <c r="Z104" s="106">
        <f t="shared" si="13"/>
        <v>0.55462184873949583</v>
      </c>
      <c r="AA104" s="61">
        <v>30</v>
      </c>
      <c r="AB104" s="106">
        <f t="shared" si="14"/>
        <v>0.25210084033613445</v>
      </c>
      <c r="AC104" s="61">
        <f t="shared" si="15"/>
        <v>119</v>
      </c>
      <c r="AD104" s="61">
        <v>20</v>
      </c>
      <c r="AE104" s="200">
        <f t="shared" si="16"/>
        <v>0.17857142857142858</v>
      </c>
      <c r="AF104" s="61">
        <v>62</v>
      </c>
      <c r="AG104" s="106">
        <f t="shared" si="17"/>
        <v>0.5535714285714286</v>
      </c>
      <c r="AH104" s="61">
        <v>30</v>
      </c>
      <c r="AI104" s="106">
        <f t="shared" si="10"/>
        <v>0.26785714285714285</v>
      </c>
      <c r="AJ104" s="61">
        <f t="shared" si="11"/>
        <v>112</v>
      </c>
    </row>
    <row r="105" spans="1:57" x14ac:dyDescent="0.35">
      <c r="A105" s="78" t="s">
        <v>222</v>
      </c>
      <c r="B105" s="52">
        <v>38</v>
      </c>
      <c r="C105" s="109">
        <v>0.20105820105820105</v>
      </c>
      <c r="D105" s="52">
        <v>88</v>
      </c>
      <c r="E105" s="109">
        <v>0.46560846560846558</v>
      </c>
      <c r="F105" s="52">
        <v>63</v>
      </c>
      <c r="G105" s="109">
        <v>0.33333333333333331</v>
      </c>
      <c r="H105" s="52">
        <v>189</v>
      </c>
      <c r="I105" s="61">
        <v>30</v>
      </c>
      <c r="J105" s="106">
        <v>0.2</v>
      </c>
      <c r="K105" s="61">
        <v>66</v>
      </c>
      <c r="L105" s="106">
        <v>0.45</v>
      </c>
      <c r="M105" s="61">
        <v>52</v>
      </c>
      <c r="N105" s="106">
        <v>0.35</v>
      </c>
      <c r="O105" s="61">
        <v>148</v>
      </c>
      <c r="P105" s="61">
        <v>32</v>
      </c>
      <c r="Q105" s="106">
        <v>0.22068965517241379</v>
      </c>
      <c r="R105" s="61">
        <v>61</v>
      </c>
      <c r="S105" s="106">
        <v>0.4206896551724138</v>
      </c>
      <c r="T105" s="61">
        <v>52</v>
      </c>
      <c r="U105" s="106">
        <v>0.35862068965517241</v>
      </c>
      <c r="V105" s="61">
        <v>145</v>
      </c>
      <c r="W105" s="61">
        <v>30</v>
      </c>
      <c r="X105" s="200">
        <f t="shared" si="12"/>
        <v>0.22900763358778625</v>
      </c>
      <c r="Y105" s="61">
        <v>56</v>
      </c>
      <c r="Z105" s="106">
        <f t="shared" si="13"/>
        <v>0.42748091603053434</v>
      </c>
      <c r="AA105" s="61">
        <v>45</v>
      </c>
      <c r="AB105" s="106">
        <f t="shared" si="14"/>
        <v>0.34351145038167941</v>
      </c>
      <c r="AC105" s="61">
        <f t="shared" si="15"/>
        <v>131</v>
      </c>
      <c r="AD105" s="61">
        <v>22</v>
      </c>
      <c r="AE105" s="200">
        <f t="shared" si="16"/>
        <v>0.21568627450980393</v>
      </c>
      <c r="AF105" s="61">
        <v>44</v>
      </c>
      <c r="AG105" s="106">
        <f t="shared" si="17"/>
        <v>0.43137254901960786</v>
      </c>
      <c r="AH105" s="61">
        <v>36</v>
      </c>
      <c r="AI105" s="106">
        <f t="shared" si="10"/>
        <v>0.35294117647058826</v>
      </c>
      <c r="AJ105" s="61">
        <f t="shared" si="11"/>
        <v>102</v>
      </c>
    </row>
    <row r="106" spans="1:57" x14ac:dyDescent="0.35">
      <c r="A106" s="78" t="s">
        <v>223</v>
      </c>
      <c r="B106" s="52">
        <v>1</v>
      </c>
      <c r="C106" s="109">
        <v>1.0869565217391304E-2</v>
      </c>
      <c r="D106" s="52">
        <v>44</v>
      </c>
      <c r="E106" s="109">
        <v>0.47826086956521741</v>
      </c>
      <c r="F106" s="52">
        <v>47</v>
      </c>
      <c r="G106" s="109">
        <v>0.51086956521739135</v>
      </c>
      <c r="H106" s="52">
        <v>92</v>
      </c>
      <c r="I106" s="61">
        <v>7</v>
      </c>
      <c r="J106" s="106">
        <v>0.11</v>
      </c>
      <c r="K106" s="61">
        <v>27</v>
      </c>
      <c r="L106" s="106">
        <v>0.42</v>
      </c>
      <c r="M106" s="61">
        <v>31</v>
      </c>
      <c r="N106" s="106">
        <v>0.48</v>
      </c>
      <c r="O106" s="61">
        <v>65</v>
      </c>
      <c r="P106" s="61">
        <v>5</v>
      </c>
      <c r="Q106" s="106">
        <v>8.3333333333333329E-2</v>
      </c>
      <c r="R106" s="61">
        <v>31</v>
      </c>
      <c r="S106" s="106">
        <v>0.51666666666666672</v>
      </c>
      <c r="T106" s="61">
        <v>24</v>
      </c>
      <c r="U106" s="106">
        <v>0.4</v>
      </c>
      <c r="V106" s="61">
        <v>60</v>
      </c>
      <c r="W106" s="61">
        <v>4</v>
      </c>
      <c r="X106" s="200">
        <f t="shared" si="12"/>
        <v>6.25E-2</v>
      </c>
      <c r="Y106" s="61">
        <v>32</v>
      </c>
      <c r="Z106" s="106">
        <f t="shared" si="13"/>
        <v>0.5</v>
      </c>
      <c r="AA106" s="61">
        <v>28</v>
      </c>
      <c r="AB106" s="106">
        <f t="shared" si="14"/>
        <v>0.4375</v>
      </c>
      <c r="AC106" s="61">
        <f t="shared" si="15"/>
        <v>64</v>
      </c>
      <c r="AD106" s="61">
        <v>6</v>
      </c>
      <c r="AE106" s="200">
        <f t="shared" si="16"/>
        <v>0.1</v>
      </c>
      <c r="AF106" s="61">
        <v>29</v>
      </c>
      <c r="AG106" s="106">
        <f t="shared" si="17"/>
        <v>0.48333333333333334</v>
      </c>
      <c r="AH106" s="61">
        <v>25</v>
      </c>
      <c r="AI106" s="106">
        <f t="shared" si="10"/>
        <v>0.41666666666666669</v>
      </c>
      <c r="AJ106" s="61">
        <f t="shared" si="11"/>
        <v>60</v>
      </c>
    </row>
    <row r="107" spans="1:57" x14ac:dyDescent="0.35">
      <c r="A107" s="110" t="s">
        <v>37</v>
      </c>
      <c r="B107" s="80">
        <v>78</v>
      </c>
      <c r="C107" s="111">
        <v>0.11944869831546708</v>
      </c>
      <c r="D107" s="80">
        <v>361</v>
      </c>
      <c r="E107" s="111">
        <v>0.55283307810107196</v>
      </c>
      <c r="F107" s="80">
        <v>214</v>
      </c>
      <c r="G107" s="111">
        <v>0.32771822358346098</v>
      </c>
      <c r="H107" s="80">
        <v>653</v>
      </c>
      <c r="I107" s="80">
        <v>66</v>
      </c>
      <c r="J107" s="111">
        <v>0.11</v>
      </c>
      <c r="K107" s="80">
        <v>330</v>
      </c>
      <c r="L107" s="111">
        <v>0.55000000000000004</v>
      </c>
      <c r="M107" s="80">
        <v>205</v>
      </c>
      <c r="N107" s="111">
        <v>0.34</v>
      </c>
      <c r="O107" s="80">
        <v>601</v>
      </c>
      <c r="P107" s="80">
        <v>68</v>
      </c>
      <c r="Q107" s="111">
        <v>0.11276948590381426</v>
      </c>
      <c r="R107" s="80">
        <v>346</v>
      </c>
      <c r="S107" s="111">
        <v>0.57379767827529027</v>
      </c>
      <c r="T107" s="80">
        <v>189</v>
      </c>
      <c r="U107" s="111">
        <v>0.31343283582089554</v>
      </c>
      <c r="V107" s="80">
        <v>603</v>
      </c>
      <c r="W107" s="80">
        <f>SUM(W101:W106)</f>
        <v>65</v>
      </c>
      <c r="X107" s="111">
        <f>W107/AC107</f>
        <v>0.10833333333333334</v>
      </c>
      <c r="Y107" s="80">
        <f>SUM(Y101:Y106)</f>
        <v>337</v>
      </c>
      <c r="Z107" s="111">
        <f>Y107/AC107</f>
        <v>0.56166666666666665</v>
      </c>
      <c r="AA107" s="80">
        <f>SUM(AA101:AA106)</f>
        <v>198</v>
      </c>
      <c r="AB107" s="111">
        <f>AA107/AC107</f>
        <v>0.33</v>
      </c>
      <c r="AC107" s="80">
        <f>SUM(AC101:AC106)</f>
        <v>600</v>
      </c>
      <c r="AD107" s="80">
        <f>SUM(AD101:AD106)</f>
        <v>53</v>
      </c>
      <c r="AE107" s="111">
        <f>AD107/AJ107</f>
        <v>9.8880597014925367E-2</v>
      </c>
      <c r="AF107" s="80">
        <f>SUM(AF101:AF106)</f>
        <v>304</v>
      </c>
      <c r="AG107" s="111">
        <f t="shared" si="17"/>
        <v>0.56716417910447758</v>
      </c>
      <c r="AH107" s="80">
        <f>SUM(AH101:AH106)</f>
        <v>179</v>
      </c>
      <c r="AI107" s="111">
        <f t="shared" si="10"/>
        <v>0.33395522388059701</v>
      </c>
      <c r="AJ107" s="80">
        <f>SUM(AJ101:AJ106)</f>
        <v>536</v>
      </c>
    </row>
    <row r="108" spans="1:57" x14ac:dyDescent="0.35">
      <c r="A108" s="26"/>
    </row>
    <row r="109" spans="1:57" x14ac:dyDescent="0.35">
      <c r="A109" s="398" t="s">
        <v>228</v>
      </c>
      <c r="B109" s="399"/>
      <c r="C109" s="399"/>
      <c r="D109" s="399"/>
      <c r="E109" s="399"/>
      <c r="F109" s="399"/>
      <c r="G109" s="399"/>
      <c r="H109" s="399"/>
      <c r="I109" s="399"/>
      <c r="J109" s="399"/>
      <c r="K109" s="399"/>
      <c r="L109" s="399"/>
      <c r="M109" s="399"/>
      <c r="N109" s="399"/>
      <c r="O109" s="399"/>
      <c r="P109" s="399"/>
      <c r="Q109" s="399"/>
      <c r="R109" s="399"/>
      <c r="S109" s="399"/>
      <c r="T109" s="399"/>
      <c r="U109" s="399"/>
      <c r="V109" s="399"/>
      <c r="W109" s="399"/>
      <c r="X109" s="399"/>
      <c r="Y109" s="399"/>
    </row>
    <row r="110" spans="1:57" x14ac:dyDescent="0.35">
      <c r="A110" s="135"/>
      <c r="B110" s="350">
        <v>2017</v>
      </c>
      <c r="C110" s="350"/>
      <c r="D110" s="350"/>
      <c r="E110" s="350">
        <v>2018</v>
      </c>
      <c r="F110" s="350"/>
      <c r="G110" s="350"/>
      <c r="H110" s="350">
        <v>2019</v>
      </c>
      <c r="I110" s="350"/>
      <c r="J110" s="350"/>
      <c r="K110" s="350">
        <v>2020</v>
      </c>
      <c r="L110" s="350"/>
      <c r="M110" s="350"/>
      <c r="N110" s="350">
        <v>2021</v>
      </c>
      <c r="O110" s="350"/>
      <c r="P110" s="350"/>
      <c r="Q110" s="350">
        <v>2022</v>
      </c>
      <c r="R110" s="350"/>
      <c r="S110" s="350"/>
      <c r="T110" s="350">
        <v>2023</v>
      </c>
      <c r="U110" s="350"/>
      <c r="V110" s="350"/>
      <c r="W110" s="350">
        <v>2024</v>
      </c>
      <c r="X110" s="350"/>
      <c r="Y110" s="350"/>
    </row>
    <row r="111" spans="1:57" x14ac:dyDescent="0.35">
      <c r="A111" s="96" t="s">
        <v>229</v>
      </c>
      <c r="B111" s="97" t="s">
        <v>122</v>
      </c>
      <c r="C111" s="97" t="s">
        <v>123</v>
      </c>
      <c r="D111" s="97" t="s">
        <v>37</v>
      </c>
      <c r="E111" s="97" t="s">
        <v>122</v>
      </c>
      <c r="F111" s="97" t="s">
        <v>123</v>
      </c>
      <c r="G111" s="97" t="s">
        <v>37</v>
      </c>
      <c r="H111" s="97" t="s">
        <v>122</v>
      </c>
      <c r="I111" s="97" t="s">
        <v>123</v>
      </c>
      <c r="J111" s="97" t="s">
        <v>37</v>
      </c>
      <c r="K111" s="97" t="s">
        <v>122</v>
      </c>
      <c r="L111" s="97" t="s">
        <v>123</v>
      </c>
      <c r="M111" s="97" t="s">
        <v>37</v>
      </c>
      <c r="N111" s="97" t="s">
        <v>122</v>
      </c>
      <c r="O111" s="97" t="s">
        <v>123</v>
      </c>
      <c r="P111" s="97" t="s">
        <v>37</v>
      </c>
      <c r="Q111" s="97" t="s">
        <v>122</v>
      </c>
      <c r="R111" s="97" t="s">
        <v>123</v>
      </c>
      <c r="S111" s="97" t="s">
        <v>37</v>
      </c>
      <c r="T111" s="97" t="s">
        <v>122</v>
      </c>
      <c r="U111" s="97" t="s">
        <v>123</v>
      </c>
      <c r="V111" s="97" t="s">
        <v>37</v>
      </c>
      <c r="W111" s="97" t="s">
        <v>122</v>
      </c>
      <c r="X111" s="97" t="s">
        <v>123</v>
      </c>
      <c r="Y111" s="97" t="s">
        <v>37</v>
      </c>
    </row>
    <row r="112" spans="1:57" x14ac:dyDescent="0.35">
      <c r="A112" s="78" t="s">
        <v>225</v>
      </c>
      <c r="B112" s="52">
        <v>43</v>
      </c>
      <c r="C112" s="52">
        <v>32</v>
      </c>
      <c r="D112" s="52">
        <v>75</v>
      </c>
      <c r="E112" s="52">
        <v>36</v>
      </c>
      <c r="F112" s="52">
        <v>26</v>
      </c>
      <c r="G112" s="52">
        <v>62</v>
      </c>
      <c r="H112" s="52">
        <v>47</v>
      </c>
      <c r="I112" s="52">
        <v>31</v>
      </c>
      <c r="J112" s="52">
        <v>78</v>
      </c>
      <c r="K112" s="52">
        <v>35</v>
      </c>
      <c r="L112" s="52">
        <v>18</v>
      </c>
      <c r="M112" s="52">
        <v>53</v>
      </c>
      <c r="N112" s="52">
        <v>42</v>
      </c>
      <c r="O112" s="61">
        <v>24</v>
      </c>
      <c r="P112" s="61">
        <v>66</v>
      </c>
      <c r="Q112" s="61">
        <v>42</v>
      </c>
      <c r="R112" s="61">
        <v>26</v>
      </c>
      <c r="S112" s="61">
        <v>68</v>
      </c>
      <c r="T112" s="61">
        <v>38</v>
      </c>
      <c r="U112" s="61">
        <v>27</v>
      </c>
      <c r="V112" s="61">
        <f>SUM(T112:U112)</f>
        <v>65</v>
      </c>
      <c r="W112" s="61">
        <v>25</v>
      </c>
      <c r="X112" s="61">
        <v>28</v>
      </c>
      <c r="Y112" s="61">
        <f>SUM(W112:X112)</f>
        <v>53</v>
      </c>
    </row>
    <row r="113" spans="1:41" x14ac:dyDescent="0.35">
      <c r="A113" s="78" t="s">
        <v>226</v>
      </c>
      <c r="B113" s="52">
        <v>209</v>
      </c>
      <c r="C113" s="52">
        <v>194</v>
      </c>
      <c r="D113" s="52">
        <v>403</v>
      </c>
      <c r="E113" s="52">
        <v>183</v>
      </c>
      <c r="F113" s="52">
        <v>173</v>
      </c>
      <c r="G113" s="52">
        <v>356</v>
      </c>
      <c r="H113" s="52">
        <v>183</v>
      </c>
      <c r="I113" s="52">
        <v>178</v>
      </c>
      <c r="J113" s="52">
        <v>361</v>
      </c>
      <c r="K113" s="52">
        <v>154</v>
      </c>
      <c r="L113" s="52">
        <v>166</v>
      </c>
      <c r="M113" s="52">
        <v>320</v>
      </c>
      <c r="N113" s="52">
        <v>164</v>
      </c>
      <c r="O113" s="61">
        <v>166</v>
      </c>
      <c r="P113" s="61">
        <v>330</v>
      </c>
      <c r="Q113" s="61">
        <v>169</v>
      </c>
      <c r="R113" s="61">
        <v>177</v>
      </c>
      <c r="S113" s="61">
        <v>346</v>
      </c>
      <c r="T113" s="61">
        <v>162</v>
      </c>
      <c r="U113" s="61">
        <v>175</v>
      </c>
      <c r="V113" s="61">
        <f t="shared" ref="V113:V114" si="18">SUM(T113:U113)</f>
        <v>337</v>
      </c>
      <c r="W113" s="61">
        <v>157</v>
      </c>
      <c r="X113" s="61">
        <v>147</v>
      </c>
      <c r="Y113" s="61">
        <f>SUM(W113:X113)</f>
        <v>304</v>
      </c>
    </row>
    <row r="114" spans="1:41" x14ac:dyDescent="0.35">
      <c r="A114" s="78" t="s">
        <v>227</v>
      </c>
      <c r="B114" s="52">
        <v>125</v>
      </c>
      <c r="C114" s="52">
        <v>117</v>
      </c>
      <c r="D114" s="52">
        <v>242</v>
      </c>
      <c r="E114" s="52">
        <v>124</v>
      </c>
      <c r="F114" s="52">
        <v>108</v>
      </c>
      <c r="G114" s="52">
        <v>232</v>
      </c>
      <c r="H114" s="52">
        <v>115</v>
      </c>
      <c r="I114" s="52">
        <v>99</v>
      </c>
      <c r="J114" s="52">
        <v>214</v>
      </c>
      <c r="K114" s="52">
        <v>142</v>
      </c>
      <c r="L114" s="52">
        <v>114</v>
      </c>
      <c r="M114" s="52">
        <v>256</v>
      </c>
      <c r="N114" s="52">
        <v>114</v>
      </c>
      <c r="O114" s="61">
        <v>91</v>
      </c>
      <c r="P114" s="61">
        <v>205</v>
      </c>
      <c r="Q114" s="61">
        <v>112</v>
      </c>
      <c r="R114" s="61">
        <v>77</v>
      </c>
      <c r="S114" s="61">
        <v>189</v>
      </c>
      <c r="T114" s="61">
        <v>116</v>
      </c>
      <c r="U114" s="61">
        <v>82</v>
      </c>
      <c r="V114" s="61">
        <f t="shared" si="18"/>
        <v>198</v>
      </c>
      <c r="W114" s="61">
        <v>103</v>
      </c>
      <c r="X114" s="61">
        <v>76</v>
      </c>
      <c r="Y114" s="61">
        <f>SUM(W114:X114)</f>
        <v>179</v>
      </c>
    </row>
    <row r="115" spans="1:41" x14ac:dyDescent="0.35">
      <c r="A115" s="79" t="s">
        <v>37</v>
      </c>
      <c r="B115" s="80">
        <v>377</v>
      </c>
      <c r="C115" s="80">
        <v>343</v>
      </c>
      <c r="D115" s="80">
        <v>720</v>
      </c>
      <c r="E115" s="80">
        <v>343</v>
      </c>
      <c r="F115" s="80">
        <v>307</v>
      </c>
      <c r="G115" s="80">
        <v>650</v>
      </c>
      <c r="H115" s="80">
        <v>345</v>
      </c>
      <c r="I115" s="80">
        <v>308</v>
      </c>
      <c r="J115" s="80">
        <v>653</v>
      </c>
      <c r="K115" s="80">
        <v>331</v>
      </c>
      <c r="L115" s="80">
        <v>298</v>
      </c>
      <c r="M115" s="80">
        <v>629</v>
      </c>
      <c r="N115" s="80">
        <v>32</v>
      </c>
      <c r="O115" s="80">
        <v>281</v>
      </c>
      <c r="P115" s="80">
        <v>601</v>
      </c>
      <c r="Q115" s="80">
        <v>323</v>
      </c>
      <c r="R115" s="80">
        <v>280</v>
      </c>
      <c r="S115" s="80">
        <v>603</v>
      </c>
      <c r="T115" s="80">
        <f>SUM(T112:T114)</f>
        <v>316</v>
      </c>
      <c r="U115" s="80">
        <f>SUM(U112:U114)</f>
        <v>284</v>
      </c>
      <c r="V115" s="80">
        <f>U115+T115</f>
        <v>600</v>
      </c>
      <c r="W115" s="80">
        <f>SUM(W112:W114)</f>
        <v>285</v>
      </c>
      <c r="X115" s="80">
        <f>SUM(X112:X114)</f>
        <v>251</v>
      </c>
      <c r="Y115" s="80">
        <f>X115+W115</f>
        <v>536</v>
      </c>
    </row>
    <row r="116" spans="1:41" x14ac:dyDescent="0.35">
      <c r="A116" s="26"/>
    </row>
    <row r="117" spans="1:41" x14ac:dyDescent="0.35">
      <c r="A117" s="398" t="s">
        <v>430</v>
      </c>
      <c r="B117" s="399"/>
      <c r="C117" s="399"/>
      <c r="D117" s="399"/>
      <c r="E117" s="399"/>
      <c r="F117" s="399"/>
      <c r="G117" s="399"/>
      <c r="H117" s="399"/>
      <c r="I117" s="399"/>
      <c r="J117" s="399"/>
      <c r="K117" s="399"/>
      <c r="L117" s="399"/>
      <c r="M117" s="399"/>
      <c r="N117" s="399"/>
      <c r="O117" s="399"/>
      <c r="P117" s="399"/>
      <c r="Q117" s="3"/>
      <c r="R117" s="3"/>
      <c r="S117" s="3"/>
      <c r="T117" s="3"/>
      <c r="U117" s="3"/>
      <c r="V117" s="3"/>
      <c r="W117" s="3"/>
      <c r="X117" s="3"/>
      <c r="Y117" s="3"/>
    </row>
    <row r="118" spans="1:41" x14ac:dyDescent="0.35">
      <c r="A118" s="114"/>
      <c r="B118" s="350">
        <v>2019</v>
      </c>
      <c r="C118" s="350"/>
      <c r="D118" s="350"/>
      <c r="E118" s="350">
        <v>2021</v>
      </c>
      <c r="F118" s="350"/>
      <c r="G118" s="350"/>
      <c r="H118" s="350">
        <v>2022</v>
      </c>
      <c r="I118" s="350"/>
      <c r="J118" s="350"/>
      <c r="K118" s="350">
        <v>2023</v>
      </c>
      <c r="L118" s="350"/>
      <c r="M118" s="350"/>
      <c r="N118" s="350">
        <v>2024</v>
      </c>
      <c r="O118" s="350"/>
      <c r="P118" s="353"/>
    </row>
    <row r="119" spans="1:41" x14ac:dyDescent="0.35">
      <c r="A119" s="96" t="s">
        <v>215</v>
      </c>
      <c r="B119" s="97" t="s">
        <v>122</v>
      </c>
      <c r="C119" s="97" t="s">
        <v>123</v>
      </c>
      <c r="D119" s="97" t="s">
        <v>37</v>
      </c>
      <c r="E119" s="97" t="s">
        <v>122</v>
      </c>
      <c r="F119" s="97" t="s">
        <v>123</v>
      </c>
      <c r="G119" s="97" t="s">
        <v>37</v>
      </c>
      <c r="H119" s="97" t="s">
        <v>122</v>
      </c>
      <c r="I119" s="97" t="s">
        <v>123</v>
      </c>
      <c r="J119" s="97" t="s">
        <v>37</v>
      </c>
      <c r="K119" s="97" t="s">
        <v>122</v>
      </c>
      <c r="L119" s="97" t="s">
        <v>123</v>
      </c>
      <c r="M119" s="97" t="s">
        <v>37</v>
      </c>
      <c r="N119" s="97" t="s">
        <v>122</v>
      </c>
      <c r="O119" s="97" t="s">
        <v>123</v>
      </c>
      <c r="P119" s="289" t="s">
        <v>37</v>
      </c>
    </row>
    <row r="120" spans="1:41" x14ac:dyDescent="0.35">
      <c r="A120" s="102" t="s">
        <v>219</v>
      </c>
      <c r="B120" s="103" t="s">
        <v>209</v>
      </c>
      <c r="C120" s="52">
        <v>1</v>
      </c>
      <c r="D120" s="52">
        <v>1</v>
      </c>
      <c r="E120" s="32" t="s">
        <v>209</v>
      </c>
      <c r="F120" s="32">
        <v>3</v>
      </c>
      <c r="G120" s="32">
        <v>3</v>
      </c>
      <c r="H120" s="32">
        <v>1</v>
      </c>
      <c r="I120" s="32">
        <v>3</v>
      </c>
      <c r="J120" s="32">
        <v>4</v>
      </c>
      <c r="K120" s="32">
        <v>1</v>
      </c>
      <c r="L120" s="32">
        <v>2</v>
      </c>
      <c r="M120" s="32">
        <f>K120+L120</f>
        <v>3</v>
      </c>
      <c r="N120" s="32">
        <v>1</v>
      </c>
      <c r="O120" s="32">
        <v>2</v>
      </c>
      <c r="P120" s="287">
        <f>N120+O120</f>
        <v>3</v>
      </c>
    </row>
    <row r="121" spans="1:41" x14ac:dyDescent="0.35">
      <c r="A121" s="102" t="s">
        <v>220</v>
      </c>
      <c r="B121" s="103">
        <v>34</v>
      </c>
      <c r="C121" s="52">
        <v>43</v>
      </c>
      <c r="D121" s="52">
        <v>77</v>
      </c>
      <c r="E121" s="32">
        <v>52</v>
      </c>
      <c r="F121" s="32">
        <v>57</v>
      </c>
      <c r="G121" s="32">
        <v>109</v>
      </c>
      <c r="H121" s="32">
        <v>47</v>
      </c>
      <c r="I121" s="32">
        <v>58</v>
      </c>
      <c r="J121" s="32">
        <v>105</v>
      </c>
      <c r="K121" s="32">
        <v>61</v>
      </c>
      <c r="L121" s="32">
        <v>62</v>
      </c>
      <c r="M121" s="32">
        <f t="shared" ref="M121:M124" si="19">K121+L121</f>
        <v>123</v>
      </c>
      <c r="N121" s="32">
        <v>60</v>
      </c>
      <c r="O121" s="32">
        <v>56</v>
      </c>
      <c r="P121" s="287">
        <f>N121+O121</f>
        <v>116</v>
      </c>
    </row>
    <row r="122" spans="1:41" x14ac:dyDescent="0.35">
      <c r="A122" s="102" t="s">
        <v>221</v>
      </c>
      <c r="B122" s="52">
        <v>24</v>
      </c>
      <c r="C122" s="52">
        <v>26</v>
      </c>
      <c r="D122" s="52">
        <v>50</v>
      </c>
      <c r="E122" s="52">
        <v>21</v>
      </c>
      <c r="F122" s="52">
        <v>24</v>
      </c>
      <c r="G122" s="52">
        <v>45</v>
      </c>
      <c r="H122" s="32">
        <v>38</v>
      </c>
      <c r="I122" s="32">
        <v>33</v>
      </c>
      <c r="J122" s="32">
        <v>71</v>
      </c>
      <c r="K122" s="32">
        <v>29</v>
      </c>
      <c r="L122" s="32">
        <v>31</v>
      </c>
      <c r="M122" s="32">
        <f t="shared" si="19"/>
        <v>60</v>
      </c>
      <c r="N122" s="32">
        <v>32</v>
      </c>
      <c r="O122" s="32">
        <v>23</v>
      </c>
      <c r="P122" s="287">
        <f>N122+O122</f>
        <v>55</v>
      </c>
    </row>
    <row r="123" spans="1:41" x14ac:dyDescent="0.35">
      <c r="A123" s="102" t="s">
        <v>222</v>
      </c>
      <c r="B123" s="52">
        <v>48</v>
      </c>
      <c r="C123" s="52">
        <v>14</v>
      </c>
      <c r="D123" s="52">
        <v>62</v>
      </c>
      <c r="E123" s="52">
        <v>41</v>
      </c>
      <c r="F123" s="52">
        <v>4</v>
      </c>
      <c r="G123" s="52">
        <v>45</v>
      </c>
      <c r="H123" s="32">
        <v>39</v>
      </c>
      <c r="I123" s="32">
        <v>7</v>
      </c>
      <c r="J123" s="32">
        <v>46</v>
      </c>
      <c r="K123" s="32">
        <v>37</v>
      </c>
      <c r="L123" s="32">
        <v>10</v>
      </c>
      <c r="M123" s="32">
        <f t="shared" si="19"/>
        <v>47</v>
      </c>
      <c r="N123" s="32">
        <v>29</v>
      </c>
      <c r="O123" s="32">
        <v>7</v>
      </c>
      <c r="P123" s="287">
        <f>N123+O123</f>
        <v>36</v>
      </c>
    </row>
    <row r="124" spans="1:41" x14ac:dyDescent="0.35">
      <c r="A124" s="102" t="s">
        <v>223</v>
      </c>
      <c r="B124" s="52" t="s">
        <v>209</v>
      </c>
      <c r="C124" s="52">
        <v>10</v>
      </c>
      <c r="D124" s="52">
        <v>10</v>
      </c>
      <c r="E124" s="52">
        <v>1</v>
      </c>
      <c r="F124" s="52">
        <v>9</v>
      </c>
      <c r="G124" s="52">
        <v>10</v>
      </c>
      <c r="H124" s="32">
        <v>2</v>
      </c>
      <c r="I124" s="32">
        <v>9</v>
      </c>
      <c r="J124" s="32">
        <v>11</v>
      </c>
      <c r="K124" s="32">
        <v>1</v>
      </c>
      <c r="L124" s="32">
        <v>14</v>
      </c>
      <c r="M124" s="32">
        <f t="shared" si="19"/>
        <v>15</v>
      </c>
      <c r="N124" s="32">
        <v>1</v>
      </c>
      <c r="O124" s="32">
        <v>14</v>
      </c>
      <c r="P124" s="32">
        <f>N124+O124</f>
        <v>15</v>
      </c>
    </row>
    <row r="125" spans="1:41" x14ac:dyDescent="0.35">
      <c r="A125" s="79" t="s">
        <v>37</v>
      </c>
      <c r="B125" s="80">
        <v>106</v>
      </c>
      <c r="C125" s="80">
        <v>94</v>
      </c>
      <c r="D125" s="80">
        <v>200</v>
      </c>
      <c r="E125" s="80">
        <v>115</v>
      </c>
      <c r="F125" s="80">
        <v>97</v>
      </c>
      <c r="G125" s="80">
        <v>212</v>
      </c>
      <c r="H125" s="80">
        <v>127</v>
      </c>
      <c r="I125" s="80">
        <v>110</v>
      </c>
      <c r="J125" s="80">
        <v>237</v>
      </c>
      <c r="K125" s="80">
        <f>SUM(K120:K124)</f>
        <v>129</v>
      </c>
      <c r="L125" s="80">
        <f>SUM(L120:L124)</f>
        <v>119</v>
      </c>
      <c r="M125" s="80">
        <f>SUM(M120:M124)</f>
        <v>248</v>
      </c>
      <c r="N125" s="80">
        <f t="shared" ref="N125:P125" si="20">SUM(N120:N124)</f>
        <v>123</v>
      </c>
      <c r="O125" s="80">
        <f t="shared" si="20"/>
        <v>102</v>
      </c>
      <c r="P125" s="80">
        <f t="shared" si="20"/>
        <v>225</v>
      </c>
    </row>
    <row r="126" spans="1:41" ht="172.5" customHeight="1" x14ac:dyDescent="0.35">
      <c r="A126" s="332" t="s">
        <v>530</v>
      </c>
      <c r="B126" s="318"/>
      <c r="C126" s="318"/>
      <c r="D126" s="318"/>
      <c r="E126" s="318"/>
      <c r="F126" s="318"/>
      <c r="G126" s="318"/>
      <c r="H126" s="318"/>
      <c r="I126" s="318"/>
      <c r="J126" s="318"/>
      <c r="K126" s="318"/>
      <c r="L126" s="318"/>
      <c r="M126" s="318"/>
      <c r="N126" s="318"/>
      <c r="O126" s="318"/>
      <c r="P126" s="318"/>
      <c r="Q126" s="318"/>
      <c r="R126" s="318"/>
      <c r="S126" s="318"/>
    </row>
    <row r="127" spans="1:41" x14ac:dyDescent="0.35">
      <c r="A127" s="25"/>
      <c r="B127" s="25"/>
      <c r="C127" s="25"/>
      <c r="D127" s="25"/>
      <c r="E127" s="25"/>
      <c r="F127" s="25"/>
      <c r="G127" s="25"/>
      <c r="H127" s="25"/>
      <c r="I127" s="25"/>
      <c r="J127" s="25"/>
      <c r="K127" s="25"/>
      <c r="L127" s="25"/>
      <c r="M127" s="25"/>
      <c r="N127" s="25"/>
      <c r="O127" s="25"/>
      <c r="P127" s="25"/>
      <c r="Q127" s="25"/>
      <c r="R127" s="25"/>
      <c r="S127" s="25"/>
    </row>
    <row r="128" spans="1:41" x14ac:dyDescent="0.35">
      <c r="A128" s="398" t="s">
        <v>230</v>
      </c>
      <c r="B128" s="399"/>
      <c r="C128" s="399"/>
      <c r="D128" s="399"/>
      <c r="E128" s="399"/>
      <c r="F128" s="399"/>
      <c r="G128" s="399"/>
      <c r="H128" s="399"/>
      <c r="I128" s="399"/>
      <c r="J128" s="399"/>
      <c r="K128" s="399"/>
      <c r="L128" s="399"/>
      <c r="M128" s="399"/>
      <c r="N128" s="399"/>
      <c r="O128" s="399"/>
      <c r="P128" s="399"/>
      <c r="Q128" s="399"/>
      <c r="R128" s="399"/>
      <c r="S128" s="399"/>
      <c r="T128" s="399"/>
      <c r="U128" s="399"/>
      <c r="V128" s="399"/>
      <c r="W128" s="399"/>
      <c r="X128" s="399"/>
      <c r="Y128" s="399"/>
      <c r="Z128" s="399"/>
      <c r="AA128" s="3"/>
      <c r="AB128" s="3"/>
      <c r="AC128" s="3"/>
      <c r="AD128" s="3"/>
      <c r="AE128" s="3"/>
      <c r="AF128" s="3"/>
      <c r="AG128" s="3"/>
      <c r="AH128" s="3"/>
      <c r="AI128" s="3"/>
      <c r="AJ128" s="3"/>
      <c r="AK128" s="3"/>
      <c r="AL128" s="3"/>
      <c r="AM128" s="3"/>
      <c r="AN128" s="3"/>
      <c r="AO128" s="3"/>
    </row>
    <row r="129" spans="1:26" x14ac:dyDescent="0.35">
      <c r="A129" s="114"/>
      <c r="B129" s="400">
        <v>2019</v>
      </c>
      <c r="C129" s="400"/>
      <c r="D129" s="400"/>
      <c r="E129" s="400"/>
      <c r="F129" s="400"/>
      <c r="G129" s="400">
        <v>2021</v>
      </c>
      <c r="H129" s="400"/>
      <c r="I129" s="400"/>
      <c r="J129" s="400"/>
      <c r="K129" s="400"/>
      <c r="L129" s="400">
        <v>2022</v>
      </c>
      <c r="M129" s="400"/>
      <c r="N129" s="400"/>
      <c r="O129" s="400"/>
      <c r="P129" s="400"/>
      <c r="Q129" s="400">
        <v>2023</v>
      </c>
      <c r="R129" s="400"/>
      <c r="S129" s="400"/>
      <c r="T129" s="400"/>
      <c r="U129" s="400"/>
      <c r="V129" s="400">
        <v>2024</v>
      </c>
      <c r="W129" s="400"/>
      <c r="X129" s="400"/>
      <c r="Y129" s="400"/>
      <c r="Z129" s="401"/>
    </row>
    <row r="130" spans="1:26" x14ac:dyDescent="0.35">
      <c r="A130" s="422" t="s">
        <v>202</v>
      </c>
      <c r="B130" s="402" t="s">
        <v>122</v>
      </c>
      <c r="C130" s="402"/>
      <c r="D130" s="402" t="s">
        <v>123</v>
      </c>
      <c r="E130" s="402"/>
      <c r="F130" s="112"/>
      <c r="G130" s="402" t="s">
        <v>122</v>
      </c>
      <c r="H130" s="402"/>
      <c r="I130" s="402" t="s">
        <v>123</v>
      </c>
      <c r="J130" s="402"/>
      <c r="K130" s="112"/>
      <c r="L130" s="402" t="s">
        <v>122</v>
      </c>
      <c r="M130" s="402"/>
      <c r="N130" s="402" t="s">
        <v>123</v>
      </c>
      <c r="O130" s="402"/>
      <c r="P130" s="112"/>
      <c r="Q130" s="402" t="s">
        <v>122</v>
      </c>
      <c r="R130" s="402"/>
      <c r="S130" s="402" t="s">
        <v>123</v>
      </c>
      <c r="T130" s="402"/>
      <c r="U130" s="112"/>
      <c r="V130" s="402" t="s">
        <v>122</v>
      </c>
      <c r="W130" s="402"/>
      <c r="X130" s="402" t="s">
        <v>123</v>
      </c>
      <c r="Y130" s="402"/>
      <c r="Z130" s="288"/>
    </row>
    <row r="131" spans="1:26" ht="29" x14ac:dyDescent="0.35">
      <c r="A131" s="422"/>
      <c r="B131" s="97" t="s">
        <v>216</v>
      </c>
      <c r="C131" s="97" t="s">
        <v>217</v>
      </c>
      <c r="D131" s="97" t="s">
        <v>216</v>
      </c>
      <c r="E131" s="97" t="s">
        <v>217</v>
      </c>
      <c r="F131" s="112" t="s">
        <v>37</v>
      </c>
      <c r="G131" s="97" t="s">
        <v>216</v>
      </c>
      <c r="H131" s="97" t="s">
        <v>217</v>
      </c>
      <c r="I131" s="97" t="s">
        <v>216</v>
      </c>
      <c r="J131" s="97" t="s">
        <v>217</v>
      </c>
      <c r="K131" s="97" t="s">
        <v>37</v>
      </c>
      <c r="L131" s="97" t="s">
        <v>216</v>
      </c>
      <c r="M131" s="97" t="s">
        <v>217</v>
      </c>
      <c r="N131" s="97" t="s">
        <v>216</v>
      </c>
      <c r="O131" s="97" t="s">
        <v>217</v>
      </c>
      <c r="P131" s="97" t="s">
        <v>37</v>
      </c>
      <c r="Q131" s="97" t="s">
        <v>216</v>
      </c>
      <c r="R131" s="97" t="s">
        <v>217</v>
      </c>
      <c r="S131" s="97" t="s">
        <v>216</v>
      </c>
      <c r="T131" s="97" t="s">
        <v>217</v>
      </c>
      <c r="U131" s="97" t="s">
        <v>37</v>
      </c>
      <c r="V131" s="97" t="s">
        <v>216</v>
      </c>
      <c r="W131" s="97" t="s">
        <v>217</v>
      </c>
      <c r="X131" s="97" t="s">
        <v>216</v>
      </c>
      <c r="Y131" s="97" t="s">
        <v>217</v>
      </c>
      <c r="Z131" s="289" t="s">
        <v>37</v>
      </c>
    </row>
    <row r="132" spans="1:26" x14ac:dyDescent="0.35">
      <c r="A132" s="115" t="s">
        <v>231</v>
      </c>
      <c r="B132" s="52">
        <v>1</v>
      </c>
      <c r="C132" s="272">
        <f>B132/F132</f>
        <v>0.33333333333333331</v>
      </c>
      <c r="D132" s="52">
        <v>2</v>
      </c>
      <c r="E132" s="272">
        <f>D132/F132</f>
        <v>0.66666666666666663</v>
      </c>
      <c r="F132" s="52">
        <f>B132+D132</f>
        <v>3</v>
      </c>
      <c r="G132" s="52" t="s">
        <v>209</v>
      </c>
      <c r="H132" s="272" t="s">
        <v>209</v>
      </c>
      <c r="I132" s="52">
        <v>4</v>
      </c>
      <c r="J132" s="272">
        <v>1</v>
      </c>
      <c r="K132" s="52">
        <v>4</v>
      </c>
      <c r="L132" s="52" t="s">
        <v>209</v>
      </c>
      <c r="M132" s="274" t="s">
        <v>209</v>
      </c>
      <c r="N132" s="52">
        <v>4</v>
      </c>
      <c r="O132" s="272">
        <v>1</v>
      </c>
      <c r="P132" s="52">
        <v>4</v>
      </c>
      <c r="Q132" s="52">
        <v>0</v>
      </c>
      <c r="R132" s="275">
        <f>Q132/U132</f>
        <v>0</v>
      </c>
      <c r="S132" s="52">
        <v>4</v>
      </c>
      <c r="T132" s="272">
        <f>S132/U132</f>
        <v>1</v>
      </c>
      <c r="U132" s="52">
        <f>Q132+S132</f>
        <v>4</v>
      </c>
      <c r="V132" s="266">
        <v>0</v>
      </c>
      <c r="W132" s="275">
        <f>V132/Z132</f>
        <v>0</v>
      </c>
      <c r="X132" s="266">
        <v>4</v>
      </c>
      <c r="Y132" s="272">
        <f>X132/Z132</f>
        <v>1</v>
      </c>
      <c r="Z132" s="52">
        <f t="shared" ref="Z132:Z142" si="21">V132+X132</f>
        <v>4</v>
      </c>
    </row>
    <row r="133" spans="1:26" x14ac:dyDescent="0.35">
      <c r="A133" s="115" t="s">
        <v>232</v>
      </c>
      <c r="B133" s="52">
        <v>1</v>
      </c>
      <c r="C133" s="272">
        <f>B133/F133</f>
        <v>0.2</v>
      </c>
      <c r="D133" s="52">
        <v>4</v>
      </c>
      <c r="E133" s="272">
        <f>D133/F133</f>
        <v>0.8</v>
      </c>
      <c r="F133" s="52">
        <f>B133+D133</f>
        <v>5</v>
      </c>
      <c r="G133" s="52">
        <v>2</v>
      </c>
      <c r="H133" s="272">
        <v>0.4</v>
      </c>
      <c r="I133" s="52">
        <v>3</v>
      </c>
      <c r="J133" s="272">
        <v>0.6</v>
      </c>
      <c r="K133" s="52">
        <v>5</v>
      </c>
      <c r="L133" s="52">
        <v>3</v>
      </c>
      <c r="M133" s="272">
        <v>0.75</v>
      </c>
      <c r="N133" s="52">
        <v>1</v>
      </c>
      <c r="O133" s="272">
        <v>0.25</v>
      </c>
      <c r="P133" s="52">
        <v>4</v>
      </c>
      <c r="Q133" s="52">
        <v>3</v>
      </c>
      <c r="R133" s="275">
        <f t="shared" ref="R133:R142" si="22">Q133/U133</f>
        <v>0.75</v>
      </c>
      <c r="S133" s="52">
        <v>1</v>
      </c>
      <c r="T133" s="272">
        <f t="shared" ref="T133:T142" si="23">S133/U133</f>
        <v>0.25</v>
      </c>
      <c r="U133" s="52">
        <f t="shared" ref="U133:U142" si="24">Q133+S133</f>
        <v>4</v>
      </c>
      <c r="V133" s="266">
        <v>3</v>
      </c>
      <c r="W133" s="275">
        <f>V133/Z133</f>
        <v>0.75</v>
      </c>
      <c r="X133" s="266">
        <v>1</v>
      </c>
      <c r="Y133" s="272">
        <f>X133/Z133</f>
        <v>0.25</v>
      </c>
      <c r="Z133" s="52">
        <f t="shared" si="21"/>
        <v>4</v>
      </c>
    </row>
    <row r="134" spans="1:26" x14ac:dyDescent="0.35">
      <c r="A134" s="115" t="s">
        <v>233</v>
      </c>
      <c r="B134" s="52">
        <v>8</v>
      </c>
      <c r="C134" s="272">
        <f>B134/F134</f>
        <v>0.36363636363636365</v>
      </c>
      <c r="D134" s="52">
        <v>14</v>
      </c>
      <c r="E134" s="272">
        <f>D134/F134</f>
        <v>0.63636363636363635</v>
      </c>
      <c r="F134" s="52">
        <f>B134+D134</f>
        <v>22</v>
      </c>
      <c r="G134" s="52">
        <v>7</v>
      </c>
      <c r="H134" s="272">
        <v>0.3</v>
      </c>
      <c r="I134" s="52">
        <v>16</v>
      </c>
      <c r="J134" s="272">
        <v>0.7</v>
      </c>
      <c r="K134" s="52">
        <v>23</v>
      </c>
      <c r="L134" s="52">
        <v>5</v>
      </c>
      <c r="M134" s="272">
        <v>0.25</v>
      </c>
      <c r="N134" s="52">
        <v>15</v>
      </c>
      <c r="O134" s="272">
        <v>0.75</v>
      </c>
      <c r="P134" s="52">
        <v>20</v>
      </c>
      <c r="Q134" s="52">
        <v>5</v>
      </c>
      <c r="R134" s="275">
        <f t="shared" si="22"/>
        <v>0.27777777777777779</v>
      </c>
      <c r="S134" s="52">
        <v>13</v>
      </c>
      <c r="T134" s="272">
        <f t="shared" si="23"/>
        <v>0.72222222222222221</v>
      </c>
      <c r="U134" s="52">
        <f t="shared" si="24"/>
        <v>18</v>
      </c>
      <c r="V134" s="266">
        <v>4</v>
      </c>
      <c r="W134" s="275">
        <f>V134/Z134</f>
        <v>0.25</v>
      </c>
      <c r="X134" s="266">
        <v>12</v>
      </c>
      <c r="Y134" s="272">
        <f>X134/Z134</f>
        <v>0.75</v>
      </c>
      <c r="Z134" s="52">
        <f t="shared" si="21"/>
        <v>16</v>
      </c>
    </row>
    <row r="135" spans="1:26" x14ac:dyDescent="0.35">
      <c r="A135" s="115" t="s">
        <v>234</v>
      </c>
      <c r="B135" s="52">
        <v>5</v>
      </c>
      <c r="C135" s="272">
        <f t="shared" ref="C135:C143" si="25">B135/F135</f>
        <v>0.22727272727272727</v>
      </c>
      <c r="D135" s="52">
        <v>17</v>
      </c>
      <c r="E135" s="272">
        <f>D135/F135</f>
        <v>0.77272727272727271</v>
      </c>
      <c r="F135" s="52">
        <f>B135+D135</f>
        <v>22</v>
      </c>
      <c r="G135" s="52">
        <v>5</v>
      </c>
      <c r="H135" s="272">
        <v>0.26</v>
      </c>
      <c r="I135" s="52">
        <v>14</v>
      </c>
      <c r="J135" s="272">
        <v>0.74</v>
      </c>
      <c r="K135" s="52">
        <v>19</v>
      </c>
      <c r="L135" s="52">
        <v>7</v>
      </c>
      <c r="M135" s="272">
        <v>0.30434782608695654</v>
      </c>
      <c r="N135" s="52">
        <v>16</v>
      </c>
      <c r="O135" s="272">
        <v>0.69565217391304346</v>
      </c>
      <c r="P135" s="52">
        <v>23</v>
      </c>
      <c r="Q135" s="52">
        <v>11</v>
      </c>
      <c r="R135" s="275">
        <f t="shared" si="22"/>
        <v>0.42307692307692307</v>
      </c>
      <c r="S135" s="52">
        <v>15</v>
      </c>
      <c r="T135" s="272">
        <f t="shared" si="23"/>
        <v>0.57692307692307687</v>
      </c>
      <c r="U135" s="52">
        <f t="shared" si="24"/>
        <v>26</v>
      </c>
      <c r="V135" s="266">
        <v>15</v>
      </c>
      <c r="W135" s="275">
        <f>V135/Z135</f>
        <v>0.46875</v>
      </c>
      <c r="X135" s="266">
        <v>17</v>
      </c>
      <c r="Y135" s="272">
        <f>X135/Z135</f>
        <v>0.53125</v>
      </c>
      <c r="Z135" s="52">
        <f t="shared" si="21"/>
        <v>32</v>
      </c>
    </row>
    <row r="136" spans="1:26" x14ac:dyDescent="0.35">
      <c r="A136" s="115" t="s">
        <v>235</v>
      </c>
      <c r="B136" s="52">
        <v>1</v>
      </c>
      <c r="C136" s="272">
        <f t="shared" si="25"/>
        <v>1</v>
      </c>
      <c r="D136" s="52" t="s">
        <v>209</v>
      </c>
      <c r="E136" s="272" t="s">
        <v>209</v>
      </c>
      <c r="F136" s="52">
        <f>B136</f>
        <v>1</v>
      </c>
      <c r="G136" s="52" t="s">
        <v>209</v>
      </c>
      <c r="H136" s="272" t="s">
        <v>209</v>
      </c>
      <c r="I136" s="52" t="s">
        <v>209</v>
      </c>
      <c r="J136" s="272" t="s">
        <v>209</v>
      </c>
      <c r="K136" s="52" t="str">
        <f>G136</f>
        <v>-</v>
      </c>
      <c r="L136" s="52" t="s">
        <v>209</v>
      </c>
      <c r="M136" s="272" t="s">
        <v>209</v>
      </c>
      <c r="N136" s="52" t="s">
        <v>209</v>
      </c>
      <c r="O136" s="274" t="s">
        <v>209</v>
      </c>
      <c r="P136" s="103" t="s">
        <v>209</v>
      </c>
      <c r="Q136" s="52">
        <v>0</v>
      </c>
      <c r="R136" s="275">
        <v>0</v>
      </c>
      <c r="S136" s="52">
        <v>0</v>
      </c>
      <c r="T136" s="275">
        <v>0</v>
      </c>
      <c r="U136" s="52">
        <f t="shared" si="24"/>
        <v>0</v>
      </c>
      <c r="V136" s="266">
        <v>0</v>
      </c>
      <c r="W136" s="275">
        <v>0</v>
      </c>
      <c r="X136" s="266">
        <v>0</v>
      </c>
      <c r="Y136" s="275">
        <v>0</v>
      </c>
      <c r="Z136" s="52">
        <f t="shared" si="21"/>
        <v>0</v>
      </c>
    </row>
    <row r="137" spans="1:26" x14ac:dyDescent="0.35">
      <c r="A137" s="115" t="s">
        <v>236</v>
      </c>
      <c r="B137" s="52">
        <v>4</v>
      </c>
      <c r="C137" s="272">
        <f t="shared" si="25"/>
        <v>0.66666666666666663</v>
      </c>
      <c r="D137" s="52">
        <v>2</v>
      </c>
      <c r="E137" s="272">
        <f>D137/F137</f>
        <v>0.33333333333333331</v>
      </c>
      <c r="F137" s="52">
        <f>B137+D137</f>
        <v>6</v>
      </c>
      <c r="G137" s="52">
        <v>4</v>
      </c>
      <c r="H137" s="272">
        <v>0.8</v>
      </c>
      <c r="I137" s="52">
        <v>1</v>
      </c>
      <c r="J137" s="272">
        <v>0.2</v>
      </c>
      <c r="K137" s="52">
        <v>5</v>
      </c>
      <c r="L137" s="52">
        <v>3</v>
      </c>
      <c r="M137" s="272">
        <v>1</v>
      </c>
      <c r="N137" s="52" t="s">
        <v>209</v>
      </c>
      <c r="O137" s="274" t="s">
        <v>209</v>
      </c>
      <c r="P137" s="52">
        <v>3</v>
      </c>
      <c r="Q137" s="52">
        <v>3</v>
      </c>
      <c r="R137" s="275">
        <f t="shared" si="22"/>
        <v>1</v>
      </c>
      <c r="S137" s="52">
        <v>0</v>
      </c>
      <c r="T137" s="272">
        <f t="shared" si="23"/>
        <v>0</v>
      </c>
      <c r="U137" s="52">
        <f t="shared" si="24"/>
        <v>3</v>
      </c>
      <c r="V137" s="266">
        <v>1</v>
      </c>
      <c r="W137" s="275">
        <f t="shared" ref="W137:W143" si="26">V137/Z137</f>
        <v>1</v>
      </c>
      <c r="X137" s="266">
        <v>0</v>
      </c>
      <c r="Y137" s="272">
        <f t="shared" ref="Y137:Y143" si="27">X137/Z137</f>
        <v>0</v>
      </c>
      <c r="Z137" s="52">
        <f t="shared" si="21"/>
        <v>1</v>
      </c>
    </row>
    <row r="138" spans="1:26" x14ac:dyDescent="0.35">
      <c r="A138" s="115" t="s">
        <v>237</v>
      </c>
      <c r="B138" s="52">
        <v>17</v>
      </c>
      <c r="C138" s="272">
        <f t="shared" si="25"/>
        <v>0.45945945945945948</v>
      </c>
      <c r="D138" s="52">
        <v>20</v>
      </c>
      <c r="E138" s="272">
        <f>D138/F138</f>
        <v>0.54054054054054057</v>
      </c>
      <c r="F138" s="52">
        <f>B138+D138</f>
        <v>37</v>
      </c>
      <c r="G138" s="52">
        <v>21</v>
      </c>
      <c r="H138" s="272">
        <v>0.49</v>
      </c>
      <c r="I138" s="52">
        <v>22</v>
      </c>
      <c r="J138" s="272">
        <v>0.51</v>
      </c>
      <c r="K138" s="52">
        <v>43</v>
      </c>
      <c r="L138" s="52">
        <v>24</v>
      </c>
      <c r="M138" s="272">
        <v>0.53333333333333333</v>
      </c>
      <c r="N138" s="52">
        <v>21</v>
      </c>
      <c r="O138" s="272">
        <v>0.46666666666666667</v>
      </c>
      <c r="P138" s="52">
        <v>45</v>
      </c>
      <c r="Q138" s="52">
        <v>22</v>
      </c>
      <c r="R138" s="275">
        <f t="shared" si="22"/>
        <v>0.5</v>
      </c>
      <c r="S138" s="52">
        <v>22</v>
      </c>
      <c r="T138" s="272">
        <f t="shared" si="23"/>
        <v>0.5</v>
      </c>
      <c r="U138" s="52">
        <f t="shared" si="24"/>
        <v>44</v>
      </c>
      <c r="V138" s="266">
        <v>24</v>
      </c>
      <c r="W138" s="275">
        <f t="shared" si="26"/>
        <v>0.55813953488372092</v>
      </c>
      <c r="X138" s="266">
        <v>19</v>
      </c>
      <c r="Y138" s="272">
        <f t="shared" si="27"/>
        <v>0.44186046511627908</v>
      </c>
      <c r="Z138" s="52">
        <f t="shared" si="21"/>
        <v>43</v>
      </c>
    </row>
    <row r="139" spans="1:26" x14ac:dyDescent="0.35">
      <c r="A139" s="115" t="s">
        <v>238</v>
      </c>
      <c r="B139" s="52">
        <v>13</v>
      </c>
      <c r="C139" s="272">
        <f t="shared" si="25"/>
        <v>0.54166666666666663</v>
      </c>
      <c r="D139" s="52">
        <v>11</v>
      </c>
      <c r="E139" s="272">
        <f>D139/F139</f>
        <v>0.45833333333333331</v>
      </c>
      <c r="F139" s="52">
        <f>B139+D139</f>
        <v>24</v>
      </c>
      <c r="G139" s="52">
        <v>4</v>
      </c>
      <c r="H139" s="272">
        <v>0.31</v>
      </c>
      <c r="I139" s="52">
        <v>9</v>
      </c>
      <c r="J139" s="272">
        <v>0.69</v>
      </c>
      <c r="K139" s="52">
        <v>13</v>
      </c>
      <c r="L139" s="52">
        <v>5</v>
      </c>
      <c r="M139" s="272">
        <v>0.41666666666666669</v>
      </c>
      <c r="N139" s="52">
        <v>7</v>
      </c>
      <c r="O139" s="272">
        <v>0.58333333333333337</v>
      </c>
      <c r="P139" s="52">
        <v>12</v>
      </c>
      <c r="Q139" s="52">
        <v>11</v>
      </c>
      <c r="R139" s="275">
        <f t="shared" si="22"/>
        <v>0.5</v>
      </c>
      <c r="S139" s="52">
        <v>11</v>
      </c>
      <c r="T139" s="272">
        <f t="shared" si="23"/>
        <v>0.5</v>
      </c>
      <c r="U139" s="52">
        <f t="shared" si="24"/>
        <v>22</v>
      </c>
      <c r="V139" s="266">
        <v>24</v>
      </c>
      <c r="W139" s="275">
        <f t="shared" si="26"/>
        <v>0.6</v>
      </c>
      <c r="X139" s="266">
        <v>16</v>
      </c>
      <c r="Y139" s="272">
        <f t="shared" si="27"/>
        <v>0.4</v>
      </c>
      <c r="Z139" s="52">
        <f t="shared" si="21"/>
        <v>40</v>
      </c>
    </row>
    <row r="140" spans="1:26" x14ac:dyDescent="0.35">
      <c r="A140" s="115" t="s">
        <v>239</v>
      </c>
      <c r="B140" s="52">
        <v>60</v>
      </c>
      <c r="C140" s="272">
        <f t="shared" si="25"/>
        <v>0.47244094488188976</v>
      </c>
      <c r="D140" s="52">
        <v>67</v>
      </c>
      <c r="E140" s="272">
        <f>D140/F140</f>
        <v>0.52755905511811019</v>
      </c>
      <c r="F140" s="52">
        <f>B140+D140</f>
        <v>127</v>
      </c>
      <c r="G140" s="52">
        <v>71</v>
      </c>
      <c r="H140" s="272">
        <v>0.5</v>
      </c>
      <c r="I140" s="52">
        <v>70</v>
      </c>
      <c r="J140" s="272">
        <v>0.5</v>
      </c>
      <c r="K140" s="52">
        <v>141</v>
      </c>
      <c r="L140" s="52">
        <v>60</v>
      </c>
      <c r="M140" s="272">
        <v>0.46511627906976744</v>
      </c>
      <c r="N140" s="52">
        <v>69</v>
      </c>
      <c r="O140" s="272">
        <v>0.53488372093023251</v>
      </c>
      <c r="P140" s="52">
        <v>129</v>
      </c>
      <c r="Q140" s="52">
        <v>61</v>
      </c>
      <c r="R140" s="275">
        <f t="shared" si="22"/>
        <v>0.5</v>
      </c>
      <c r="S140" s="52">
        <v>61</v>
      </c>
      <c r="T140" s="272">
        <f t="shared" si="23"/>
        <v>0.5</v>
      </c>
      <c r="U140" s="52">
        <f t="shared" si="24"/>
        <v>122</v>
      </c>
      <c r="V140" s="266">
        <v>61</v>
      </c>
      <c r="W140" s="275">
        <f t="shared" si="26"/>
        <v>0.56481481481481477</v>
      </c>
      <c r="X140" s="266">
        <v>47</v>
      </c>
      <c r="Y140" s="272">
        <f t="shared" si="27"/>
        <v>0.43518518518518517</v>
      </c>
      <c r="Z140" s="52">
        <f t="shared" si="21"/>
        <v>108</v>
      </c>
    </row>
    <row r="141" spans="1:26" x14ac:dyDescent="0.35">
      <c r="A141" s="115" t="s">
        <v>240</v>
      </c>
      <c r="B141" s="52">
        <v>2</v>
      </c>
      <c r="C141" s="272">
        <f t="shared" si="25"/>
        <v>1</v>
      </c>
      <c r="D141" s="52" t="s">
        <v>209</v>
      </c>
      <c r="E141" s="272" t="s">
        <v>209</v>
      </c>
      <c r="F141" s="52">
        <f>B141</f>
        <v>2</v>
      </c>
      <c r="G141" s="52">
        <v>1</v>
      </c>
      <c r="H141" s="272">
        <v>1</v>
      </c>
      <c r="I141" s="52" t="s">
        <v>209</v>
      </c>
      <c r="J141" s="272">
        <v>0</v>
      </c>
      <c r="K141" s="52">
        <v>1</v>
      </c>
      <c r="L141" s="52">
        <v>1</v>
      </c>
      <c r="M141" s="272">
        <v>0.5</v>
      </c>
      <c r="N141" s="52">
        <v>1</v>
      </c>
      <c r="O141" s="272">
        <v>0.5</v>
      </c>
      <c r="P141" s="52">
        <v>2</v>
      </c>
      <c r="Q141" s="52">
        <v>1</v>
      </c>
      <c r="R141" s="275">
        <f t="shared" si="22"/>
        <v>0.5</v>
      </c>
      <c r="S141" s="52">
        <v>1</v>
      </c>
      <c r="T141" s="272">
        <f t="shared" si="23"/>
        <v>0.5</v>
      </c>
      <c r="U141" s="52">
        <f t="shared" si="24"/>
        <v>2</v>
      </c>
      <c r="V141" s="266">
        <v>0</v>
      </c>
      <c r="W141" s="275">
        <f t="shared" si="26"/>
        <v>0</v>
      </c>
      <c r="X141" s="266">
        <v>1</v>
      </c>
      <c r="Y141" s="272">
        <f t="shared" si="27"/>
        <v>1</v>
      </c>
      <c r="Z141" s="52">
        <f t="shared" si="21"/>
        <v>1</v>
      </c>
    </row>
    <row r="142" spans="1:26" x14ac:dyDescent="0.35">
      <c r="A142" s="115" t="s">
        <v>241</v>
      </c>
      <c r="B142" s="52">
        <v>5</v>
      </c>
      <c r="C142" s="272">
        <f t="shared" si="25"/>
        <v>0.26315789473684209</v>
      </c>
      <c r="D142" s="52">
        <v>14</v>
      </c>
      <c r="E142" s="272">
        <f>D142/F142</f>
        <v>0.73684210526315785</v>
      </c>
      <c r="F142" s="52">
        <f>B142+D142</f>
        <v>19</v>
      </c>
      <c r="G142" s="52">
        <v>3</v>
      </c>
      <c r="H142" s="272">
        <v>0.17</v>
      </c>
      <c r="I142" s="52">
        <v>15</v>
      </c>
      <c r="J142" s="272">
        <v>0.83</v>
      </c>
      <c r="K142" s="52">
        <v>18</v>
      </c>
      <c r="L142" s="52">
        <v>4</v>
      </c>
      <c r="M142" s="272">
        <v>0.2857142857142857</v>
      </c>
      <c r="N142" s="52">
        <v>10</v>
      </c>
      <c r="O142" s="272">
        <v>0.7142857142857143</v>
      </c>
      <c r="P142" s="52">
        <v>14</v>
      </c>
      <c r="Q142" s="52">
        <v>4</v>
      </c>
      <c r="R142" s="275">
        <f t="shared" si="22"/>
        <v>0.26666666666666666</v>
      </c>
      <c r="S142" s="52">
        <v>11</v>
      </c>
      <c r="T142" s="272">
        <f t="shared" si="23"/>
        <v>0.73333333333333328</v>
      </c>
      <c r="U142" s="52">
        <f t="shared" si="24"/>
        <v>15</v>
      </c>
      <c r="V142" s="266">
        <v>4</v>
      </c>
      <c r="W142" s="275">
        <f t="shared" si="26"/>
        <v>0.30769230769230771</v>
      </c>
      <c r="X142" s="266">
        <v>9</v>
      </c>
      <c r="Y142" s="272">
        <f t="shared" si="27"/>
        <v>0.69230769230769229</v>
      </c>
      <c r="Z142" s="52">
        <f t="shared" si="21"/>
        <v>13</v>
      </c>
    </row>
    <row r="143" spans="1:26" x14ac:dyDescent="0.35">
      <c r="A143" s="110" t="s">
        <v>37</v>
      </c>
      <c r="B143" s="80">
        <v>117</v>
      </c>
      <c r="C143" s="273">
        <f t="shared" si="25"/>
        <v>0.43656716417910446</v>
      </c>
      <c r="D143" s="80">
        <v>151</v>
      </c>
      <c r="E143" s="273">
        <f>D143/F143</f>
        <v>0.56343283582089554</v>
      </c>
      <c r="F143" s="80">
        <f>SUM(F132:F142)</f>
        <v>268</v>
      </c>
      <c r="G143" s="80">
        <v>118</v>
      </c>
      <c r="H143" s="273">
        <f>G143/K143</f>
        <v>0.43382352941176472</v>
      </c>
      <c r="I143" s="80">
        <v>154</v>
      </c>
      <c r="J143" s="273">
        <f>I143/K143</f>
        <v>0.56617647058823528</v>
      </c>
      <c r="K143" s="80">
        <f>SUM(K132:K142)</f>
        <v>272</v>
      </c>
      <c r="L143" s="80">
        <v>112</v>
      </c>
      <c r="M143" s="273">
        <v>0.4375</v>
      </c>
      <c r="N143" s="80">
        <v>144</v>
      </c>
      <c r="O143" s="273">
        <v>0.5625</v>
      </c>
      <c r="P143" s="80">
        <v>256</v>
      </c>
      <c r="Q143" s="80">
        <f>SUM(Q132:Q142)</f>
        <v>121</v>
      </c>
      <c r="R143" s="273">
        <f>Q143/U143</f>
        <v>0.4653846153846154</v>
      </c>
      <c r="S143" s="80">
        <f>SUM(S132:S142)</f>
        <v>139</v>
      </c>
      <c r="T143" s="273">
        <f>S143/U143</f>
        <v>0.5346153846153846</v>
      </c>
      <c r="U143" s="80">
        <f>SUM(U132:U142)</f>
        <v>260</v>
      </c>
      <c r="V143" s="80">
        <f>SUM(V132:V142)</f>
        <v>136</v>
      </c>
      <c r="W143" s="273">
        <f t="shared" si="26"/>
        <v>0.51908396946564883</v>
      </c>
      <c r="X143" s="80">
        <f>SUM(X132:X142)</f>
        <v>126</v>
      </c>
      <c r="Y143" s="273">
        <f t="shared" si="27"/>
        <v>0.48091603053435117</v>
      </c>
      <c r="Z143" s="80">
        <f>SUM(Z132:Z142)</f>
        <v>262</v>
      </c>
    </row>
    <row r="146" spans="1:17" x14ac:dyDescent="0.35">
      <c r="A146" s="406">
        <v>2019</v>
      </c>
      <c r="B146" s="408" t="s">
        <v>345</v>
      </c>
      <c r="C146" s="409"/>
      <c r="D146" s="409"/>
      <c r="E146" s="409"/>
      <c r="F146" s="409"/>
      <c r="G146" s="409"/>
      <c r="H146" s="410"/>
    </row>
    <row r="147" spans="1:17" x14ac:dyDescent="0.35">
      <c r="A147" s="407"/>
      <c r="B147" s="408" t="s">
        <v>346</v>
      </c>
      <c r="C147" s="409"/>
      <c r="D147" s="409"/>
      <c r="E147" s="409"/>
      <c r="F147" s="409"/>
      <c r="G147" s="409"/>
      <c r="H147" s="410"/>
    </row>
    <row r="148" spans="1:17" x14ac:dyDescent="0.35">
      <c r="A148" s="406">
        <v>2021</v>
      </c>
      <c r="B148" s="408" t="s">
        <v>343</v>
      </c>
      <c r="C148" s="409"/>
      <c r="D148" s="409"/>
      <c r="E148" s="409"/>
      <c r="F148" s="409"/>
      <c r="G148" s="409"/>
      <c r="H148" s="410"/>
    </row>
    <row r="149" spans="1:17" x14ac:dyDescent="0.35">
      <c r="A149" s="407"/>
      <c r="B149" s="408" t="s">
        <v>344</v>
      </c>
      <c r="C149" s="409"/>
      <c r="D149" s="409"/>
      <c r="E149" s="409"/>
      <c r="F149" s="409"/>
      <c r="G149" s="409"/>
      <c r="H149" s="410"/>
    </row>
    <row r="150" spans="1:17" x14ac:dyDescent="0.35">
      <c r="A150" s="403">
        <v>2022</v>
      </c>
      <c r="B150" s="423" t="s">
        <v>347</v>
      </c>
      <c r="C150" s="424"/>
      <c r="D150" s="424"/>
      <c r="E150" s="424"/>
      <c r="F150" s="424"/>
      <c r="G150" s="424"/>
      <c r="H150" s="425"/>
    </row>
    <row r="151" spans="1:17" x14ac:dyDescent="0.35">
      <c r="A151" s="403"/>
      <c r="B151" s="423" t="s">
        <v>348</v>
      </c>
      <c r="C151" s="424"/>
      <c r="D151" s="424"/>
      <c r="E151" s="424"/>
      <c r="F151" s="424"/>
      <c r="G151" s="424"/>
      <c r="H151" s="425"/>
    </row>
    <row r="152" spans="1:17" x14ac:dyDescent="0.35">
      <c r="A152" s="403">
        <v>2023</v>
      </c>
      <c r="B152" s="423" t="s">
        <v>349</v>
      </c>
      <c r="C152" s="424"/>
      <c r="D152" s="424"/>
      <c r="E152" s="424"/>
      <c r="F152" s="424"/>
      <c r="G152" s="424"/>
      <c r="H152" s="425"/>
    </row>
    <row r="153" spans="1:17" x14ac:dyDescent="0.35">
      <c r="A153" s="403"/>
      <c r="B153" s="423" t="s">
        <v>350</v>
      </c>
      <c r="C153" s="424"/>
      <c r="D153" s="424"/>
      <c r="E153" s="424"/>
      <c r="F153" s="424"/>
      <c r="G153" s="424"/>
      <c r="H153" s="425"/>
    </row>
    <row r="154" spans="1:17" x14ac:dyDescent="0.35">
      <c r="A154" s="403">
        <v>2024</v>
      </c>
      <c r="B154" s="411" t="s">
        <v>409</v>
      </c>
      <c r="C154" s="412"/>
      <c r="D154" s="412"/>
      <c r="E154" s="412"/>
      <c r="F154" s="412"/>
      <c r="G154" s="412"/>
      <c r="H154" s="413"/>
    </row>
    <row r="155" spans="1:17" x14ac:dyDescent="0.35">
      <c r="A155" s="403"/>
      <c r="B155" s="411" t="s">
        <v>410</v>
      </c>
      <c r="C155" s="412"/>
      <c r="D155" s="412"/>
      <c r="E155" s="412"/>
      <c r="F155" s="412"/>
      <c r="G155" s="412"/>
      <c r="H155" s="413"/>
    </row>
    <row r="156" spans="1:17" ht="82.5" customHeight="1" x14ac:dyDescent="0.35">
      <c r="A156" s="332" t="s">
        <v>411</v>
      </c>
      <c r="B156" s="332"/>
      <c r="C156" s="332"/>
      <c r="D156" s="332"/>
      <c r="E156" s="332"/>
      <c r="F156" s="332"/>
      <c r="G156" s="332"/>
      <c r="H156" s="332"/>
      <c r="I156" s="332"/>
      <c r="J156" s="332"/>
      <c r="K156" s="332"/>
      <c r="L156" s="332"/>
      <c r="M156" s="332"/>
      <c r="N156" s="332"/>
      <c r="O156" s="332"/>
      <c r="P156" s="332"/>
      <c r="Q156" s="332"/>
    </row>
    <row r="158" spans="1:17" x14ac:dyDescent="0.35">
      <c r="A158" s="398" t="s">
        <v>431</v>
      </c>
      <c r="B158" s="399"/>
      <c r="C158" s="399"/>
      <c r="D158" s="399"/>
      <c r="E158" s="399"/>
      <c r="F158" s="399"/>
      <c r="G158" s="399"/>
      <c r="H158" s="399"/>
      <c r="I158" s="399"/>
      <c r="J158" s="399"/>
      <c r="K158" s="399"/>
      <c r="L158" s="399"/>
      <c r="M158" s="399"/>
      <c r="N158" s="399"/>
      <c r="O158" s="399"/>
      <c r="P158" s="399"/>
    </row>
    <row r="159" spans="1:17" x14ac:dyDescent="0.35">
      <c r="A159" s="125"/>
      <c r="B159" s="404">
        <v>2022</v>
      </c>
      <c r="C159" s="404"/>
      <c r="D159" s="404"/>
      <c r="E159" s="404"/>
      <c r="F159" s="404"/>
      <c r="G159" s="404">
        <v>2023</v>
      </c>
      <c r="H159" s="404"/>
      <c r="I159" s="404"/>
      <c r="J159" s="404"/>
      <c r="K159" s="404"/>
      <c r="L159" s="404">
        <v>2024</v>
      </c>
      <c r="M159" s="404"/>
      <c r="N159" s="404"/>
      <c r="O159" s="404"/>
      <c r="P159" s="404"/>
    </row>
    <row r="160" spans="1:17" x14ac:dyDescent="0.35">
      <c r="A160" s="116"/>
      <c r="B160" s="402" t="s">
        <v>122</v>
      </c>
      <c r="C160" s="402"/>
      <c r="D160" s="402" t="s">
        <v>123</v>
      </c>
      <c r="E160" s="402"/>
      <c r="F160" s="112"/>
      <c r="G160" s="402" t="s">
        <v>122</v>
      </c>
      <c r="H160" s="402"/>
      <c r="I160" s="402" t="s">
        <v>123</v>
      </c>
      <c r="J160" s="402"/>
      <c r="K160" s="112"/>
      <c r="L160" s="402" t="s">
        <v>122</v>
      </c>
      <c r="M160" s="402"/>
      <c r="N160" s="402" t="s">
        <v>123</v>
      </c>
      <c r="O160" s="402"/>
      <c r="P160" s="112"/>
    </row>
    <row r="161" spans="1:18" ht="29" x14ac:dyDescent="0.35">
      <c r="A161" s="117" t="s">
        <v>215</v>
      </c>
      <c r="B161" s="97" t="s">
        <v>216</v>
      </c>
      <c r="C161" s="97" t="s">
        <v>217</v>
      </c>
      <c r="D161" s="97" t="s">
        <v>216</v>
      </c>
      <c r="E161" s="97" t="s">
        <v>217</v>
      </c>
      <c r="F161" s="97" t="s">
        <v>37</v>
      </c>
      <c r="G161" s="97" t="s">
        <v>216</v>
      </c>
      <c r="H161" s="97" t="s">
        <v>217</v>
      </c>
      <c r="I161" s="97" t="s">
        <v>216</v>
      </c>
      <c r="J161" s="97" t="s">
        <v>217</v>
      </c>
      <c r="K161" s="97" t="s">
        <v>37</v>
      </c>
      <c r="L161" s="97" t="s">
        <v>216</v>
      </c>
      <c r="M161" s="97" t="s">
        <v>217</v>
      </c>
      <c r="N161" s="97" t="s">
        <v>216</v>
      </c>
      <c r="O161" s="97" t="s">
        <v>217</v>
      </c>
      <c r="P161" s="97" t="s">
        <v>37</v>
      </c>
    </row>
    <row r="162" spans="1:18" x14ac:dyDescent="0.35">
      <c r="A162" s="102" t="s">
        <v>218</v>
      </c>
      <c r="B162" s="113" t="s">
        <v>209</v>
      </c>
      <c r="C162" s="276">
        <v>0</v>
      </c>
      <c r="D162" s="113" t="s">
        <v>209</v>
      </c>
      <c r="E162" s="277">
        <v>0</v>
      </c>
      <c r="F162" s="113" t="s">
        <v>209</v>
      </c>
      <c r="G162" s="113">
        <v>0</v>
      </c>
      <c r="H162" s="276">
        <v>0</v>
      </c>
      <c r="I162" s="113">
        <v>0</v>
      </c>
      <c r="J162" s="277">
        <v>0</v>
      </c>
      <c r="K162" s="113">
        <f>SUM(G162+I162)</f>
        <v>0</v>
      </c>
      <c r="L162" s="267">
        <v>0</v>
      </c>
      <c r="M162" s="278">
        <v>0</v>
      </c>
      <c r="N162" s="267">
        <v>0</v>
      </c>
      <c r="O162" s="277">
        <v>0</v>
      </c>
      <c r="P162" s="113">
        <f t="shared" ref="P162:P167" si="28">SUM(L162+N162)</f>
        <v>0</v>
      </c>
    </row>
    <row r="163" spans="1:18" x14ac:dyDescent="0.35">
      <c r="A163" s="102" t="s">
        <v>219</v>
      </c>
      <c r="B163" s="113" t="s">
        <v>209</v>
      </c>
      <c r="C163" s="276">
        <v>0</v>
      </c>
      <c r="D163" s="113" t="s">
        <v>209</v>
      </c>
      <c r="E163" s="277">
        <v>0</v>
      </c>
      <c r="F163" s="113" t="s">
        <v>209</v>
      </c>
      <c r="G163" s="113">
        <v>0</v>
      </c>
      <c r="H163" s="276">
        <f>G163/K163</f>
        <v>0</v>
      </c>
      <c r="I163" s="113">
        <v>1</v>
      </c>
      <c r="J163" s="277">
        <f>I163/K163</f>
        <v>1</v>
      </c>
      <c r="K163" s="113">
        <f t="shared" ref="K163:K167" si="29">SUM(G163+I163)</f>
        <v>1</v>
      </c>
      <c r="L163" s="267">
        <v>0</v>
      </c>
      <c r="M163" s="278">
        <v>0</v>
      </c>
      <c r="N163" s="267">
        <v>0</v>
      </c>
      <c r="O163" s="277">
        <v>0</v>
      </c>
      <c r="P163" s="113">
        <f t="shared" si="28"/>
        <v>0</v>
      </c>
    </row>
    <row r="164" spans="1:18" x14ac:dyDescent="0.35">
      <c r="A164" s="102" t="s">
        <v>220</v>
      </c>
      <c r="B164" s="61">
        <v>15</v>
      </c>
      <c r="C164" s="276">
        <f>B164/F164</f>
        <v>0.38461538461538464</v>
      </c>
      <c r="D164" s="61">
        <v>24</v>
      </c>
      <c r="E164" s="277">
        <f>D164/F164</f>
        <v>0.61538461538461542</v>
      </c>
      <c r="F164" s="32">
        <f>B164+D164</f>
        <v>39</v>
      </c>
      <c r="G164" s="61">
        <v>8</v>
      </c>
      <c r="H164" s="276">
        <f t="shared" ref="H164:H167" si="30">G164/K164</f>
        <v>0.47058823529411764</v>
      </c>
      <c r="I164" s="61">
        <v>9</v>
      </c>
      <c r="J164" s="277">
        <f t="shared" ref="J164:J167" si="31">I164/K164</f>
        <v>0.52941176470588236</v>
      </c>
      <c r="K164" s="113">
        <f t="shared" si="29"/>
        <v>17</v>
      </c>
      <c r="L164" s="62">
        <v>7</v>
      </c>
      <c r="M164" s="278">
        <f>L164/P164</f>
        <v>0.7</v>
      </c>
      <c r="N164" s="62">
        <v>3</v>
      </c>
      <c r="O164" s="277">
        <f t="shared" ref="O164:O168" si="32">N164/P164</f>
        <v>0.3</v>
      </c>
      <c r="P164" s="113">
        <f t="shared" si="28"/>
        <v>10</v>
      </c>
    </row>
    <row r="165" spans="1:18" x14ac:dyDescent="0.35">
      <c r="A165" s="102" t="s">
        <v>221</v>
      </c>
      <c r="B165" s="61">
        <v>18</v>
      </c>
      <c r="C165" s="276">
        <f>B165/F165</f>
        <v>0.46153846153846156</v>
      </c>
      <c r="D165" s="61">
        <v>21</v>
      </c>
      <c r="E165" s="277">
        <f>D165/F165</f>
        <v>0.53846153846153844</v>
      </c>
      <c r="F165" s="32">
        <f>B165+D165</f>
        <v>39</v>
      </c>
      <c r="G165" s="61">
        <v>8</v>
      </c>
      <c r="H165" s="276">
        <f t="shared" si="30"/>
        <v>0.44444444444444442</v>
      </c>
      <c r="I165" s="61">
        <v>10</v>
      </c>
      <c r="J165" s="277">
        <f t="shared" si="31"/>
        <v>0.55555555555555558</v>
      </c>
      <c r="K165" s="113">
        <f t="shared" si="29"/>
        <v>18</v>
      </c>
      <c r="L165" s="62">
        <v>5</v>
      </c>
      <c r="M165" s="278">
        <f t="shared" ref="M165:M168" si="33">L165/P165</f>
        <v>0.5</v>
      </c>
      <c r="N165" s="62">
        <v>5</v>
      </c>
      <c r="O165" s="277">
        <f t="shared" si="32"/>
        <v>0.5</v>
      </c>
      <c r="P165" s="113">
        <f t="shared" si="28"/>
        <v>10</v>
      </c>
    </row>
    <row r="166" spans="1:18" x14ac:dyDescent="0.35">
      <c r="A166" s="102" t="s">
        <v>222</v>
      </c>
      <c r="B166" s="61">
        <v>35</v>
      </c>
      <c r="C166" s="276">
        <f>B166/F166</f>
        <v>0.7142857142857143</v>
      </c>
      <c r="D166" s="61">
        <v>14</v>
      </c>
      <c r="E166" s="277">
        <f>D166/F166</f>
        <v>0.2857142857142857</v>
      </c>
      <c r="F166" s="32">
        <f>B166+D166</f>
        <v>49</v>
      </c>
      <c r="G166" s="61">
        <v>15</v>
      </c>
      <c r="H166" s="276">
        <f t="shared" si="30"/>
        <v>0.68181818181818177</v>
      </c>
      <c r="I166" s="61">
        <v>7</v>
      </c>
      <c r="J166" s="277">
        <f t="shared" si="31"/>
        <v>0.31818181818181818</v>
      </c>
      <c r="K166" s="113">
        <f t="shared" si="29"/>
        <v>22</v>
      </c>
      <c r="L166" s="62">
        <v>10</v>
      </c>
      <c r="M166" s="278">
        <f t="shared" si="33"/>
        <v>0.76923076923076927</v>
      </c>
      <c r="N166" s="62">
        <v>3</v>
      </c>
      <c r="O166" s="277">
        <f t="shared" si="32"/>
        <v>0.23076923076923078</v>
      </c>
      <c r="P166" s="113">
        <f t="shared" si="28"/>
        <v>13</v>
      </c>
    </row>
    <row r="167" spans="1:18" x14ac:dyDescent="0.35">
      <c r="A167" s="102" t="s">
        <v>223</v>
      </c>
      <c r="B167" s="61">
        <v>1</v>
      </c>
      <c r="C167" s="276">
        <f>B167/F167</f>
        <v>6.6666666666666666E-2</v>
      </c>
      <c r="D167" s="61">
        <v>14</v>
      </c>
      <c r="E167" s="277">
        <f>D167/F167</f>
        <v>0.93333333333333335</v>
      </c>
      <c r="F167" s="32">
        <f>B167+D167</f>
        <v>15</v>
      </c>
      <c r="G167" s="61">
        <v>1</v>
      </c>
      <c r="H167" s="276">
        <f t="shared" si="30"/>
        <v>9.0909090909090912E-2</v>
      </c>
      <c r="I167" s="61">
        <v>10</v>
      </c>
      <c r="J167" s="277">
        <f t="shared" si="31"/>
        <v>0.90909090909090906</v>
      </c>
      <c r="K167" s="113">
        <f t="shared" si="29"/>
        <v>11</v>
      </c>
      <c r="L167" s="62">
        <v>0</v>
      </c>
      <c r="M167" s="278">
        <f t="shared" si="33"/>
        <v>0</v>
      </c>
      <c r="N167" s="62">
        <v>9</v>
      </c>
      <c r="O167" s="277">
        <f t="shared" si="32"/>
        <v>1</v>
      </c>
      <c r="P167" s="113">
        <f t="shared" si="28"/>
        <v>9</v>
      </c>
    </row>
    <row r="168" spans="1:18" x14ac:dyDescent="0.35">
      <c r="A168" s="110" t="s">
        <v>37</v>
      </c>
      <c r="B168" s="80">
        <f>SUM(B162:B167)</f>
        <v>69</v>
      </c>
      <c r="C168" s="273">
        <f>B168/F168</f>
        <v>0.4859154929577465</v>
      </c>
      <c r="D168" s="80">
        <f>SUM(D162:D167)</f>
        <v>73</v>
      </c>
      <c r="E168" s="273">
        <f>D168/F168</f>
        <v>0.5140845070422535</v>
      </c>
      <c r="F168" s="80">
        <f>SUM(F162:F167)</f>
        <v>142</v>
      </c>
      <c r="G168" s="80">
        <f>SUM(G162:G167)</f>
        <v>32</v>
      </c>
      <c r="H168" s="273">
        <f>G168/K168</f>
        <v>0.46376811594202899</v>
      </c>
      <c r="I168" s="80">
        <f>SUM(I162:I167)</f>
        <v>37</v>
      </c>
      <c r="J168" s="273">
        <f>I168/K168</f>
        <v>0.53623188405797106</v>
      </c>
      <c r="K168" s="80">
        <f>SUM(K162:K167)</f>
        <v>69</v>
      </c>
      <c r="L168" s="80">
        <f>SUM(L162:L167)</f>
        <v>22</v>
      </c>
      <c r="M168" s="273">
        <f t="shared" si="33"/>
        <v>0.52380952380952384</v>
      </c>
      <c r="N168" s="80">
        <f>SUM(N162:N167)</f>
        <v>20</v>
      </c>
      <c r="O168" s="273">
        <f t="shared" si="32"/>
        <v>0.47619047619047616</v>
      </c>
      <c r="P168" s="80">
        <f>SUM(P162:P167)</f>
        <v>42</v>
      </c>
    </row>
    <row r="170" spans="1:18" x14ac:dyDescent="0.35">
      <c r="A170" s="398" t="s">
        <v>242</v>
      </c>
      <c r="B170" s="399"/>
      <c r="C170" s="399"/>
      <c r="D170" s="399"/>
      <c r="E170" s="399"/>
      <c r="F170" s="399"/>
      <c r="G170" s="399"/>
      <c r="H170" s="399"/>
      <c r="I170" s="399"/>
      <c r="J170" s="399"/>
      <c r="K170" s="29"/>
      <c r="L170" s="29"/>
      <c r="M170" s="29"/>
      <c r="N170" s="29"/>
      <c r="O170" s="29"/>
      <c r="P170" s="29"/>
      <c r="Q170" s="29"/>
      <c r="R170" s="29"/>
    </row>
    <row r="171" spans="1:18" x14ac:dyDescent="0.35">
      <c r="A171" s="121"/>
      <c r="B171" s="350">
        <v>2022</v>
      </c>
      <c r="C171" s="350"/>
      <c r="D171" s="350"/>
      <c r="E171" s="350">
        <v>2023</v>
      </c>
      <c r="F171" s="350"/>
      <c r="G171" s="350"/>
      <c r="H171" s="350">
        <v>2024</v>
      </c>
      <c r="I171" s="350"/>
      <c r="J171" s="350"/>
      <c r="K171" s="29"/>
      <c r="L171" s="29"/>
      <c r="M171" s="29"/>
      <c r="N171" s="29"/>
      <c r="O171" s="29"/>
      <c r="P171" s="29"/>
    </row>
    <row r="172" spans="1:18" ht="16.5" x14ac:dyDescent="0.35">
      <c r="A172" s="97" t="s">
        <v>243</v>
      </c>
      <c r="B172" s="97" t="s">
        <v>122</v>
      </c>
      <c r="C172" s="97" t="s">
        <v>123</v>
      </c>
      <c r="D172" s="97" t="s">
        <v>37</v>
      </c>
      <c r="E172" s="97" t="s">
        <v>122</v>
      </c>
      <c r="F172" s="97" t="s">
        <v>123</v>
      </c>
      <c r="G172" s="97" t="s">
        <v>37</v>
      </c>
      <c r="H172" s="97" t="s">
        <v>122</v>
      </c>
      <c r="I172" s="97" t="s">
        <v>123</v>
      </c>
      <c r="J172" s="97" t="s">
        <v>37</v>
      </c>
      <c r="K172" s="29"/>
      <c r="L172" s="29"/>
      <c r="M172" s="29"/>
      <c r="N172" s="29"/>
      <c r="O172" s="29"/>
      <c r="P172" s="29"/>
    </row>
    <row r="173" spans="1:18" x14ac:dyDescent="0.35">
      <c r="A173" s="52" t="s">
        <v>225</v>
      </c>
      <c r="B173" s="52">
        <v>23</v>
      </c>
      <c r="C173" s="61">
        <v>15</v>
      </c>
      <c r="D173" s="61">
        <f>SUM(B173:C173)</f>
        <v>38</v>
      </c>
      <c r="E173" s="61">
        <v>11</v>
      </c>
      <c r="F173" s="61">
        <v>11</v>
      </c>
      <c r="G173" s="61">
        <f>SUM(E173:F173)</f>
        <v>22</v>
      </c>
      <c r="H173" s="62">
        <v>3</v>
      </c>
      <c r="I173" s="62">
        <v>8</v>
      </c>
      <c r="J173" s="61">
        <f>SUM(H173:I173)</f>
        <v>11</v>
      </c>
      <c r="K173" s="29"/>
      <c r="L173" s="29"/>
      <c r="M173" s="29"/>
      <c r="N173" s="29"/>
      <c r="O173" s="29"/>
      <c r="P173" s="29"/>
    </row>
    <row r="174" spans="1:18" x14ac:dyDescent="0.35">
      <c r="A174" s="52" t="s">
        <v>226</v>
      </c>
      <c r="B174" s="52">
        <v>41</v>
      </c>
      <c r="C174" s="61">
        <v>51</v>
      </c>
      <c r="D174" s="61">
        <f>SUM(B174:C174)</f>
        <v>92</v>
      </c>
      <c r="E174" s="61">
        <v>16</v>
      </c>
      <c r="F174" s="61">
        <v>22</v>
      </c>
      <c r="G174" s="61">
        <f t="shared" ref="G174:G175" si="34">SUM(E174:F174)</f>
        <v>38</v>
      </c>
      <c r="H174" s="62">
        <v>14</v>
      </c>
      <c r="I174" s="62">
        <v>8</v>
      </c>
      <c r="J174" s="61">
        <f>SUM(H174:I174)</f>
        <v>22</v>
      </c>
      <c r="K174" s="29"/>
      <c r="L174" s="29"/>
      <c r="M174" s="29"/>
      <c r="N174" s="29"/>
      <c r="O174" s="29"/>
      <c r="P174" s="29"/>
    </row>
    <row r="175" spans="1:18" x14ac:dyDescent="0.35">
      <c r="A175" s="52" t="s">
        <v>227</v>
      </c>
      <c r="B175" s="52">
        <v>5</v>
      </c>
      <c r="C175" s="61">
        <v>7</v>
      </c>
      <c r="D175" s="61">
        <f>SUM(B175:C175)</f>
        <v>12</v>
      </c>
      <c r="E175" s="61">
        <v>5</v>
      </c>
      <c r="F175" s="61">
        <v>4</v>
      </c>
      <c r="G175" s="61">
        <f t="shared" si="34"/>
        <v>9</v>
      </c>
      <c r="H175" s="62">
        <v>5</v>
      </c>
      <c r="I175" s="62">
        <v>4</v>
      </c>
      <c r="J175" s="61">
        <f>SUM(H175:I175)</f>
        <v>9</v>
      </c>
      <c r="K175" s="29"/>
      <c r="L175" s="29"/>
      <c r="M175" s="29"/>
      <c r="N175" s="29"/>
      <c r="O175" s="29"/>
      <c r="P175" s="29"/>
    </row>
    <row r="176" spans="1:18" x14ac:dyDescent="0.35">
      <c r="A176" s="79" t="s">
        <v>37</v>
      </c>
      <c r="B176" s="80">
        <f>SUM(B173:B175)</f>
        <v>69</v>
      </c>
      <c r="C176" s="80">
        <f>SUM(C173:C175)</f>
        <v>73</v>
      </c>
      <c r="D176" s="80">
        <f>SUM(D173:D175)</f>
        <v>142</v>
      </c>
      <c r="E176" s="80">
        <f>SUM(E173:E175)</f>
        <v>32</v>
      </c>
      <c r="F176" s="80">
        <f t="shared" ref="F176" si="35">SUM(F173:F175)</f>
        <v>37</v>
      </c>
      <c r="G176" s="80">
        <f>SUM(G173:G175)</f>
        <v>69</v>
      </c>
      <c r="H176" s="80">
        <f t="shared" ref="H176:J176" si="36">SUM(H173:H175)</f>
        <v>22</v>
      </c>
      <c r="I176" s="80">
        <f t="shared" si="36"/>
        <v>20</v>
      </c>
      <c r="J176" s="80">
        <f>SUM(J173:J175)</f>
        <v>42</v>
      </c>
      <c r="K176" s="29"/>
      <c r="L176" s="29"/>
      <c r="M176" s="29"/>
      <c r="N176" s="29"/>
      <c r="O176" s="29"/>
      <c r="P176" s="29"/>
    </row>
    <row r="177" spans="1:17" x14ac:dyDescent="0.35">
      <c r="A177" s="55" t="s">
        <v>244</v>
      </c>
      <c r="B177" s="29"/>
      <c r="C177" s="29"/>
      <c r="D177" s="29"/>
      <c r="E177" s="29"/>
      <c r="F177" s="29"/>
      <c r="G177" s="29"/>
      <c r="H177" s="29"/>
      <c r="I177" s="29"/>
      <c r="J177" s="29"/>
      <c r="K177" s="29"/>
      <c r="L177" s="29"/>
      <c r="M177" s="29"/>
      <c r="N177" s="29"/>
      <c r="O177" s="29"/>
      <c r="P177" s="29"/>
    </row>
    <row r="178" spans="1:17" x14ac:dyDescent="0.35">
      <c r="A178" s="55"/>
      <c r="B178" s="29"/>
      <c r="C178" s="29"/>
      <c r="D178" s="29"/>
      <c r="E178" s="29"/>
      <c r="F178" s="29"/>
      <c r="G178" s="29"/>
      <c r="H178" s="29"/>
      <c r="I178" s="29"/>
      <c r="J178" s="29"/>
      <c r="K178" s="29"/>
      <c r="L178" s="29"/>
      <c r="M178" s="29"/>
      <c r="N178" s="29"/>
      <c r="O178" s="29"/>
      <c r="P178" s="29"/>
    </row>
    <row r="179" spans="1:17" x14ac:dyDescent="0.35">
      <c r="A179" s="398" t="s">
        <v>315</v>
      </c>
      <c r="B179" s="399"/>
      <c r="C179" s="399"/>
      <c r="D179" s="29"/>
      <c r="E179" s="29"/>
      <c r="F179" s="29"/>
      <c r="G179" s="29"/>
      <c r="H179" s="29"/>
      <c r="I179" s="29"/>
      <c r="J179" s="29"/>
      <c r="K179" s="29"/>
      <c r="L179" s="29"/>
      <c r="M179" s="29"/>
      <c r="N179" s="29"/>
      <c r="O179" s="29"/>
      <c r="P179" s="29"/>
    </row>
    <row r="180" spans="1:17" x14ac:dyDescent="0.35">
      <c r="A180" s="127"/>
      <c r="B180" s="125">
        <v>2023</v>
      </c>
      <c r="C180" s="125">
        <v>2024</v>
      </c>
      <c r="D180" s="29"/>
      <c r="E180" s="29"/>
      <c r="F180" s="29"/>
      <c r="G180" s="29"/>
      <c r="H180" s="29"/>
      <c r="I180" s="29"/>
      <c r="J180" s="29"/>
      <c r="K180" s="29"/>
      <c r="L180" s="29"/>
      <c r="M180" s="29"/>
      <c r="N180" s="29"/>
      <c r="O180" s="29"/>
      <c r="P180" s="29"/>
    </row>
    <row r="181" spans="1:17" x14ac:dyDescent="0.35">
      <c r="A181" s="10" t="s">
        <v>316</v>
      </c>
      <c r="B181" s="201">
        <v>8.9300000000000004E-2</v>
      </c>
      <c r="C181" s="279">
        <v>0.24</v>
      </c>
      <c r="D181" s="29"/>
      <c r="E181" s="29"/>
      <c r="F181" s="29"/>
      <c r="G181" s="29"/>
      <c r="H181" s="29"/>
      <c r="I181" s="29"/>
      <c r="J181" s="29"/>
      <c r="K181" s="29"/>
      <c r="L181" s="29"/>
      <c r="M181" s="29"/>
      <c r="N181" s="29"/>
      <c r="O181" s="29"/>
      <c r="P181" s="29"/>
    </row>
    <row r="182" spans="1:17" x14ac:dyDescent="0.35">
      <c r="A182" s="55"/>
      <c r="B182" s="29"/>
      <c r="C182" s="29"/>
      <c r="D182" s="29"/>
      <c r="E182" s="29"/>
      <c r="F182" s="29"/>
      <c r="G182" s="29"/>
      <c r="H182" s="29"/>
      <c r="I182" s="29"/>
      <c r="J182" s="29"/>
      <c r="K182" s="29"/>
      <c r="L182" s="29"/>
      <c r="M182" s="29"/>
      <c r="N182" s="29"/>
      <c r="O182" s="29"/>
      <c r="P182" s="29"/>
    </row>
    <row r="183" spans="1:17" x14ac:dyDescent="0.35">
      <c r="A183" s="352" t="s">
        <v>317</v>
      </c>
      <c r="B183" s="352"/>
      <c r="C183" s="352"/>
      <c r="D183" s="17"/>
      <c r="E183" s="17"/>
      <c r="F183" s="17"/>
      <c r="G183" s="17"/>
      <c r="H183" s="17"/>
      <c r="I183" s="17"/>
      <c r="J183" s="17"/>
      <c r="K183" s="17"/>
      <c r="L183" s="17"/>
      <c r="M183" s="17"/>
      <c r="N183" s="17"/>
      <c r="O183" s="17"/>
      <c r="P183" s="17"/>
      <c r="Q183" s="17"/>
    </row>
    <row r="184" spans="1:17" customFormat="1" x14ac:dyDescent="0.35">
      <c r="A184" s="1"/>
      <c r="B184" s="1"/>
      <c r="C184" s="1"/>
      <c r="D184" s="1"/>
      <c r="E184" s="1"/>
      <c r="F184" s="1"/>
      <c r="G184" s="1"/>
      <c r="H184" s="1"/>
      <c r="I184" s="1"/>
      <c r="J184" s="1"/>
      <c r="K184" s="1"/>
      <c r="L184" s="1"/>
      <c r="M184" s="1"/>
      <c r="N184" s="1"/>
      <c r="O184" s="1"/>
      <c r="P184" s="1"/>
      <c r="Q184" s="1"/>
    </row>
    <row r="185" spans="1:17" x14ac:dyDescent="0.35">
      <c r="A185" s="121"/>
      <c r="B185" s="125">
        <v>2022</v>
      </c>
      <c r="C185" s="125">
        <v>2023</v>
      </c>
      <c r="D185" s="125">
        <v>2024</v>
      </c>
    </row>
    <row r="186" spans="1:17" ht="29.5" customHeight="1" x14ac:dyDescent="0.35">
      <c r="A186" s="57" t="s">
        <v>435</v>
      </c>
      <c r="B186" s="32">
        <v>6.67</v>
      </c>
      <c r="C186" s="32">
        <v>6.99</v>
      </c>
      <c r="D186" s="32">
        <v>7.81</v>
      </c>
    </row>
    <row r="187" spans="1:17" ht="25" customHeight="1" x14ac:dyDescent="0.35">
      <c r="A187" s="338" t="s">
        <v>493</v>
      </c>
      <c r="B187" s="356"/>
      <c r="C187" s="356"/>
      <c r="D187" s="356"/>
      <c r="E187" s="356"/>
      <c r="F187" s="356"/>
      <c r="G187" s="356"/>
      <c r="H187" s="356"/>
      <c r="I187" s="356"/>
      <c r="J187" s="356"/>
      <c r="K187" s="356"/>
      <c r="L187" s="356"/>
      <c r="M187" s="356"/>
      <c r="N187" s="356"/>
      <c r="O187" s="356"/>
      <c r="P187" s="356"/>
      <c r="Q187" s="356"/>
    </row>
    <row r="188" spans="1:17" ht="15.65" customHeight="1" x14ac:dyDescent="0.35"/>
    <row r="189" spans="1:17" x14ac:dyDescent="0.35">
      <c r="A189" s="237"/>
      <c r="B189" s="125">
        <v>2023</v>
      </c>
      <c r="C189" s="125">
        <v>2024</v>
      </c>
    </row>
    <row r="190" spans="1:17" ht="29" x14ac:dyDescent="0.35">
      <c r="A190" s="195" t="s">
        <v>470</v>
      </c>
      <c r="B190" s="283">
        <v>151832.13999999998</v>
      </c>
      <c r="C190" s="284">
        <v>311943.76</v>
      </c>
    </row>
    <row r="191" spans="1:17" x14ac:dyDescent="0.35">
      <c r="A191" s="405" t="s">
        <v>501</v>
      </c>
      <c r="B191" s="405"/>
      <c r="C191" s="405"/>
      <c r="D191" s="405"/>
      <c r="E191" s="405"/>
      <c r="F191" s="405"/>
      <c r="G191" s="405"/>
      <c r="H191" s="405"/>
      <c r="I191" s="405"/>
      <c r="J191" s="405"/>
      <c r="K191" s="405"/>
      <c r="L191" s="405"/>
      <c r="M191" s="405"/>
      <c r="N191" s="405"/>
      <c r="O191" s="405"/>
      <c r="P191" s="405"/>
      <c r="Q191" s="405"/>
    </row>
    <row r="193" spans="1:17" x14ac:dyDescent="0.35">
      <c r="A193" s="398" t="s">
        <v>432</v>
      </c>
      <c r="B193" s="399"/>
      <c r="C193" s="399"/>
      <c r="D193" s="399"/>
      <c r="E193" s="399"/>
      <c r="F193" s="399"/>
      <c r="G193" s="3"/>
      <c r="H193" s="3"/>
    </row>
    <row r="194" spans="1:17" x14ac:dyDescent="0.35">
      <c r="A194" s="121"/>
      <c r="B194" s="125">
        <v>2019</v>
      </c>
      <c r="C194" s="125">
        <v>2021</v>
      </c>
      <c r="D194" s="125">
        <v>2022</v>
      </c>
      <c r="E194" s="125">
        <v>2023</v>
      </c>
      <c r="F194" s="125">
        <v>2024</v>
      </c>
    </row>
    <row r="195" spans="1:17" ht="29" x14ac:dyDescent="0.35">
      <c r="A195" s="57" t="s">
        <v>245</v>
      </c>
      <c r="B195" s="32">
        <v>0</v>
      </c>
      <c r="C195" s="32">
        <v>0</v>
      </c>
      <c r="D195" s="32">
        <v>0</v>
      </c>
      <c r="E195" s="32">
        <v>0</v>
      </c>
      <c r="F195" s="32">
        <v>0</v>
      </c>
    </row>
    <row r="196" spans="1:17" ht="29" x14ac:dyDescent="0.35">
      <c r="A196" s="57" t="s">
        <v>246</v>
      </c>
      <c r="B196" s="32">
        <v>0</v>
      </c>
      <c r="C196" s="32">
        <v>0</v>
      </c>
      <c r="D196" s="32">
        <v>0</v>
      </c>
      <c r="E196" s="32">
        <v>0</v>
      </c>
      <c r="F196" s="32">
        <v>0</v>
      </c>
    </row>
    <row r="197" spans="1:17" ht="29" x14ac:dyDescent="0.35">
      <c r="A197" s="57" t="s">
        <v>247</v>
      </c>
      <c r="B197" s="32">
        <v>9</v>
      </c>
      <c r="C197" s="32">
        <v>6</v>
      </c>
      <c r="D197" s="32">
        <v>1</v>
      </c>
      <c r="E197" s="32">
        <v>2</v>
      </c>
      <c r="F197" s="32">
        <v>0</v>
      </c>
    </row>
    <row r="198" spans="1:17" ht="42" customHeight="1" x14ac:dyDescent="0.35">
      <c r="A198" s="57" t="s">
        <v>248</v>
      </c>
      <c r="B198" s="81" t="s">
        <v>249</v>
      </c>
      <c r="C198" s="81" t="s">
        <v>250</v>
      </c>
      <c r="D198" s="81" t="s">
        <v>251</v>
      </c>
      <c r="E198" s="81" t="s">
        <v>312</v>
      </c>
      <c r="F198" s="81" t="s">
        <v>471</v>
      </c>
    </row>
    <row r="199" spans="1:17" ht="39.65" customHeight="1" x14ac:dyDescent="0.35">
      <c r="A199" s="57" t="s">
        <v>252</v>
      </c>
      <c r="B199" s="82">
        <v>4.87</v>
      </c>
      <c r="C199" s="59">
        <v>0</v>
      </c>
      <c r="D199" s="59">
        <v>0</v>
      </c>
      <c r="E199" s="59">
        <v>30.78</v>
      </c>
      <c r="F199" s="59">
        <v>0</v>
      </c>
    </row>
    <row r="200" spans="1:17" ht="35.5" customHeight="1" x14ac:dyDescent="0.35">
      <c r="A200" s="57" t="s">
        <v>253</v>
      </c>
      <c r="B200" s="60">
        <v>0.72</v>
      </c>
      <c r="C200" s="60">
        <v>0</v>
      </c>
      <c r="D200" s="59">
        <v>0.19</v>
      </c>
      <c r="E200" s="59">
        <v>0.39</v>
      </c>
      <c r="F200" s="59">
        <v>0</v>
      </c>
    </row>
    <row r="201" spans="1:17" ht="35.15" customHeight="1" x14ac:dyDescent="0.35">
      <c r="A201" s="338" t="s">
        <v>254</v>
      </c>
      <c r="B201" s="356"/>
      <c r="C201" s="356"/>
      <c r="D201" s="356"/>
      <c r="E201" s="356"/>
      <c r="F201" s="356"/>
      <c r="G201" s="356"/>
      <c r="H201" s="356"/>
      <c r="I201" s="356"/>
      <c r="J201" s="356"/>
      <c r="K201" s="356"/>
      <c r="L201" s="356"/>
      <c r="M201" s="356"/>
      <c r="N201" s="356"/>
      <c r="O201" s="356"/>
      <c r="P201" s="356"/>
      <c r="Q201" s="356"/>
    </row>
    <row r="202" spans="1:17" x14ac:dyDescent="0.35">
      <c r="O202" s="26"/>
    </row>
    <row r="203" spans="1:17" x14ac:dyDescent="0.35">
      <c r="A203" s="26"/>
    </row>
    <row r="209" spans="1:16" x14ac:dyDescent="0.35">
      <c r="A209" s="346"/>
      <c r="B209" s="346"/>
      <c r="C209" s="346"/>
      <c r="D209" s="346"/>
      <c r="E209" s="346"/>
      <c r="F209" s="346"/>
      <c r="G209" s="346"/>
      <c r="H209" s="346"/>
      <c r="I209" s="346"/>
      <c r="J209" s="346"/>
      <c r="K209" s="346"/>
      <c r="L209" s="346"/>
      <c r="M209" s="346"/>
      <c r="N209" s="346"/>
      <c r="O209" s="346"/>
      <c r="P209" s="346"/>
    </row>
  </sheetData>
  <mergeCells count="158">
    <mergeCell ref="B149:H149"/>
    <mergeCell ref="B150:H150"/>
    <mergeCell ref="B151:H151"/>
    <mergeCell ref="B152:H152"/>
    <mergeCell ref="B153:H153"/>
    <mergeCell ref="T110:V110"/>
    <mergeCell ref="Q130:R130"/>
    <mergeCell ref="S130:T130"/>
    <mergeCell ref="W110:Y110"/>
    <mergeCell ref="A109:Y109"/>
    <mergeCell ref="N118:P118"/>
    <mergeCell ref="Q129:U129"/>
    <mergeCell ref="L129:P129"/>
    <mergeCell ref="L130:M130"/>
    <mergeCell ref="N130:O130"/>
    <mergeCell ref="G130:H130"/>
    <mergeCell ref="A128:Z128"/>
    <mergeCell ref="A117:P117"/>
    <mergeCell ref="B129:F129"/>
    <mergeCell ref="B130:C130"/>
    <mergeCell ref="D130:E130"/>
    <mergeCell ref="A130:A131"/>
    <mergeCell ref="A209:P209"/>
    <mergeCell ref="B171:D171"/>
    <mergeCell ref="A156:Q156"/>
    <mergeCell ref="B159:F159"/>
    <mergeCell ref="A187:Q187"/>
    <mergeCell ref="I130:J130"/>
    <mergeCell ref="Q110:S110"/>
    <mergeCell ref="B118:D118"/>
    <mergeCell ref="E118:G118"/>
    <mergeCell ref="H118:J118"/>
    <mergeCell ref="B110:D110"/>
    <mergeCell ref="E110:G110"/>
    <mergeCell ref="H110:J110"/>
    <mergeCell ref="K110:M110"/>
    <mergeCell ref="N110:P110"/>
    <mergeCell ref="A126:S126"/>
    <mergeCell ref="A201:Q201"/>
    <mergeCell ref="G129:K129"/>
    <mergeCell ref="E171:G171"/>
    <mergeCell ref="K118:M118"/>
    <mergeCell ref="A183:C183"/>
    <mergeCell ref="A150:A151"/>
    <mergeCell ref="A152:A153"/>
    <mergeCell ref="B160:C160"/>
    <mergeCell ref="R11:Z11"/>
    <mergeCell ref="H51:J51"/>
    <mergeCell ref="B51:D51"/>
    <mergeCell ref="N58:Q58"/>
    <mergeCell ref="K65:M65"/>
    <mergeCell ref="F58:I58"/>
    <mergeCell ref="E51:G51"/>
    <mergeCell ref="B65:D65"/>
    <mergeCell ref="E65:G65"/>
    <mergeCell ref="H65:J65"/>
    <mergeCell ref="K51:M51"/>
    <mergeCell ref="A50:P50"/>
    <mergeCell ref="A7:Q7"/>
    <mergeCell ref="A12:Q12"/>
    <mergeCell ref="A13:Q15"/>
    <mergeCell ref="A16:C16"/>
    <mergeCell ref="A23:Q23"/>
    <mergeCell ref="A33:Q33"/>
    <mergeCell ref="A11:Q11"/>
    <mergeCell ref="A10:Q10"/>
    <mergeCell ref="A9:Q9"/>
    <mergeCell ref="A27:Q27"/>
    <mergeCell ref="A18:I18"/>
    <mergeCell ref="A8:Q8"/>
    <mergeCell ref="K72:M72"/>
    <mergeCell ref="J58:M58"/>
    <mergeCell ref="B58:E58"/>
    <mergeCell ref="N51:P51"/>
    <mergeCell ref="E72:G72"/>
    <mergeCell ref="B80:C80"/>
    <mergeCell ref="A84:P84"/>
    <mergeCell ref="H72:J72"/>
    <mergeCell ref="A83:P83"/>
    <mergeCell ref="A77:Q77"/>
    <mergeCell ref="B72:D72"/>
    <mergeCell ref="A79:K79"/>
    <mergeCell ref="N72:P72"/>
    <mergeCell ref="J80:K80"/>
    <mergeCell ref="A71:P71"/>
    <mergeCell ref="A64:P64"/>
    <mergeCell ref="A57:U57"/>
    <mergeCell ref="R58:U58"/>
    <mergeCell ref="N65:P65"/>
    <mergeCell ref="B98:H98"/>
    <mergeCell ref="V99:V100"/>
    <mergeCell ref="I99:J99"/>
    <mergeCell ref="K99:L99"/>
    <mergeCell ref="M99:N99"/>
    <mergeCell ref="O99:O100"/>
    <mergeCell ref="P99:Q99"/>
    <mergeCell ref="R99:S99"/>
    <mergeCell ref="T99:U99"/>
    <mergeCell ref="B99:C99"/>
    <mergeCell ref="P98:V98"/>
    <mergeCell ref="I98:O98"/>
    <mergeCell ref="D99:E99"/>
    <mergeCell ref="F99:G99"/>
    <mergeCell ref="H99:H100"/>
    <mergeCell ref="X87:Y87"/>
    <mergeCell ref="Q87:R87"/>
    <mergeCell ref="S87:T87"/>
    <mergeCell ref="A97:AJ97"/>
    <mergeCell ref="B87:C87"/>
    <mergeCell ref="D80:E80"/>
    <mergeCell ref="F80:G80"/>
    <mergeCell ref="H80:I80"/>
    <mergeCell ref="B86:F86"/>
    <mergeCell ref="L86:P86"/>
    <mergeCell ref="L87:M87"/>
    <mergeCell ref="G86:K86"/>
    <mergeCell ref="N87:O87"/>
    <mergeCell ref="G87:H87"/>
    <mergeCell ref="I87:J87"/>
    <mergeCell ref="D87:E87"/>
    <mergeCell ref="A85:Z85"/>
    <mergeCell ref="V86:Z86"/>
    <mergeCell ref="Q86:U86"/>
    <mergeCell ref="V87:W87"/>
    <mergeCell ref="AD99:AE99"/>
    <mergeCell ref="AF99:AG99"/>
    <mergeCell ref="AH99:AI99"/>
    <mergeCell ref="AJ99:AJ100"/>
    <mergeCell ref="W98:AC98"/>
    <mergeCell ref="W99:X99"/>
    <mergeCell ref="Y99:Z99"/>
    <mergeCell ref="AA99:AB99"/>
    <mergeCell ref="AC99:AC100"/>
    <mergeCell ref="AD98:AJ98"/>
    <mergeCell ref="A193:F193"/>
    <mergeCell ref="V129:Z129"/>
    <mergeCell ref="V130:W130"/>
    <mergeCell ref="X130:Y130"/>
    <mergeCell ref="A154:A155"/>
    <mergeCell ref="L159:P159"/>
    <mergeCell ref="L160:M160"/>
    <mergeCell ref="N160:O160"/>
    <mergeCell ref="A158:P158"/>
    <mergeCell ref="G159:K159"/>
    <mergeCell ref="G160:H160"/>
    <mergeCell ref="A191:Q191"/>
    <mergeCell ref="I160:J160"/>
    <mergeCell ref="A146:A147"/>
    <mergeCell ref="A148:A149"/>
    <mergeCell ref="B146:H146"/>
    <mergeCell ref="D160:E160"/>
    <mergeCell ref="H171:J171"/>
    <mergeCell ref="A170:J170"/>
    <mergeCell ref="B154:H154"/>
    <mergeCell ref="B155:H155"/>
    <mergeCell ref="A179:C179"/>
    <mergeCell ref="B147:H147"/>
    <mergeCell ref="B148:H148"/>
  </mergeCells>
  <printOptions gridLines="1"/>
  <pageMargins left="0.7" right="0.7" top="0.75" bottom="0.75" header="0.3" footer="0.3"/>
  <pageSetup paperSize="5" orientation="landscape" r:id="rId1"/>
  <ignoredErrors>
    <ignoredError sqref="C32 Q61 M67:M68 M74:P75 V112:V114" formulaRange="1"/>
    <ignoredError sqref="Q62 W95:Z95 R95:T95 X107:AI107 B136:F142 R143:Y143 C168:O168 G136:Z142 M55" formula="1"/>
    <ignoredError sqref="V115"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15704794D68E4790C09C753FB49053" ma:contentTypeVersion="21" ma:contentTypeDescription="Create a new document." ma:contentTypeScope="" ma:versionID="ba9cd90b6a448ddcdb370f4b14f8b65a">
  <xsd:schema xmlns:xsd="http://www.w3.org/2001/XMLSchema" xmlns:xs="http://www.w3.org/2001/XMLSchema" xmlns:p="http://schemas.microsoft.com/office/2006/metadata/properties" xmlns:ns2="538dff86-4717-41b1-9b14-123d8e28276b" xmlns:ns3="18e92141-80c9-4414-9b4c-91942eea0fe3" targetNamespace="http://schemas.microsoft.com/office/2006/metadata/properties" ma:root="true" ma:fieldsID="d6bf6e35a6f963ae98853a2eae5bfc4c" ns2:_="" ns3:_="">
    <xsd:import namespace="538dff86-4717-41b1-9b14-123d8e28276b"/>
    <xsd:import namespace="18e92141-80c9-4414-9b4c-91942eea0fe3"/>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8dff86-4717-41b1-9b14-123d8e2827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786780b0-1919-457a-b6d0-735836576ecf}" ma:internalName="TaxCatchAll" ma:showField="CatchAllData" ma:web="538dff86-4717-41b1-9b14-123d8e2827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e92141-80c9-4414-9b4c-91942eea0fe3"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e390be0-9e0d-40a5-b2e3-22cbfd65ff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e92141-80c9-4414-9b4c-91942eea0fe3">
      <Terms xmlns="http://schemas.microsoft.com/office/infopath/2007/PartnerControls"/>
    </lcf76f155ced4ddcb4097134ff3c332f>
    <TaxCatchAll xmlns="538dff86-4717-41b1-9b14-123d8e28276b" xsi:nil="true"/>
  </documentManagement>
</p:properties>
</file>

<file path=customXml/itemProps1.xml><?xml version="1.0" encoding="utf-8"?>
<ds:datastoreItem xmlns:ds="http://schemas.openxmlformats.org/officeDocument/2006/customXml" ds:itemID="{C5FC2AA8-107B-4CCA-94A8-3A6058BC2E65}">
  <ds:schemaRefs>
    <ds:schemaRef ds:uri="http://schemas.microsoft.com/sharepoint/v3/contenttype/forms"/>
  </ds:schemaRefs>
</ds:datastoreItem>
</file>

<file path=customXml/itemProps2.xml><?xml version="1.0" encoding="utf-8"?>
<ds:datastoreItem xmlns:ds="http://schemas.openxmlformats.org/officeDocument/2006/customXml" ds:itemID="{65A46A35-7E96-4E29-8364-C24F6C1962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8dff86-4717-41b1-9b14-123d8e28276b"/>
    <ds:schemaRef ds:uri="18e92141-80c9-4414-9b4c-91942eea0f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FAFB6B-9F77-4564-A9B9-C3CE21E28D51}">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dcmitype/"/>
    <ds:schemaRef ds:uri="18e92141-80c9-4414-9b4c-91942eea0fe3"/>
    <ds:schemaRef ds:uri="http://purl.org/dc/terms/"/>
    <ds:schemaRef ds:uri="http://www.w3.org/XML/1998/namespace"/>
    <ds:schemaRef ds:uri="http://schemas.microsoft.com/office/infopath/2007/PartnerControls"/>
    <ds:schemaRef ds:uri="538dff86-4717-41b1-9b14-123d8e2827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Introduction</vt:lpstr>
      <vt:lpstr>About RioCan</vt:lpstr>
      <vt:lpstr>SASB Content Index</vt:lpstr>
      <vt:lpstr>TCFD Content Index</vt:lpstr>
      <vt:lpstr>Governance</vt:lpstr>
      <vt:lpstr>Climate</vt:lpstr>
      <vt:lpstr>Finance</vt:lpstr>
      <vt:lpstr>Environment</vt:lpstr>
      <vt:lpstr>People</vt:lpstr>
      <vt:lpstr>Community</vt:lpstr>
      <vt:lpstr>Tenants</vt:lpstr>
      <vt:lpstr>Suppliers</vt:lpstr>
      <vt:lpstr>Industry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Dale</dc:creator>
  <cp:keywords/>
  <dc:description/>
  <cp:lastModifiedBy>Ridhima Nayyar</cp:lastModifiedBy>
  <cp:revision/>
  <dcterms:created xsi:type="dcterms:W3CDTF">2023-06-05T17:16:12Z</dcterms:created>
  <dcterms:modified xsi:type="dcterms:W3CDTF">2025-06-20T14:43:45Z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0x010100E115704794D68E4790C09C753FB49053</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